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amznfsxwuflhrk4\FileShare1\Telligen\Graphics\12th SoW\Five-Star Calculation Tool\"/>
    </mc:Choice>
  </mc:AlternateContent>
  <xr:revisionPtr revIDLastSave="0" documentId="13_ncr:1_{68EFF5ED-7A47-494E-8CDA-F715CEFE2632}" xr6:coauthVersionLast="47" xr6:coauthVersionMax="47" xr10:uidLastSave="{00000000-0000-0000-0000-000000000000}"/>
  <bookViews>
    <workbookView xWindow="-120" yWindow="-120" windowWidth="51840" windowHeight="21120" xr2:uid="{00000000-000D-0000-FFFF-FFFF00000000}"/>
  </bookViews>
  <sheets>
    <sheet name="Title" sheetId="4" r:id="rId1"/>
    <sheet name="Instructions" sheetId="1" r:id="rId2"/>
    <sheet name="Star_Rating_v7_1" sheetId="5" r:id="rId3"/>
  </sheets>
  <definedNames>
    <definedName name="_xlnm.Print_Area" localSheetId="1">Instructions!$A$1:$A$52</definedName>
    <definedName name="_xlnm.Print_Area" localSheetId="2">Star_Rating_v7_1!$A$1:$N$127</definedName>
    <definedName name="_xlnm.Print_Area" localSheetId="0">Title!$A$1:$I$47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5" l="1"/>
  <c r="F53" i="5" l="1"/>
  <c r="F63" i="5" l="1"/>
  <c r="K23" i="5" l="1"/>
  <c r="K21" i="5"/>
  <c r="K20" i="5"/>
  <c r="F23" i="5" l="1"/>
  <c r="F8" i="5"/>
  <c r="F13" i="5"/>
  <c r="F3" i="5"/>
  <c r="F18" i="5"/>
  <c r="F43" i="5"/>
  <c r="F33" i="5"/>
  <c r="F73" i="5"/>
  <c r="F88" i="5"/>
  <c r="F83" i="5"/>
  <c r="F103" i="5"/>
  <c r="F113" i="5"/>
  <c r="F93" i="5"/>
  <c r="K12" i="5" l="1"/>
  <c r="K13" i="5" s="1"/>
  <c r="K9" i="5"/>
  <c r="K10" i="5" s="1"/>
  <c r="K25" i="5"/>
  <c r="K24" i="5" s="1"/>
  <c r="K16" i="5" l="1"/>
  <c r="K14" i="5" l="1"/>
  <c r="K17" i="5" s="1"/>
</calcChain>
</file>

<file path=xl/sharedStrings.xml><?xml version="1.0" encoding="utf-8"?>
<sst xmlns="http://schemas.openxmlformats.org/spreadsheetml/2006/main" count="96" uniqueCount="96">
  <si>
    <t>Overview</t>
  </si>
  <si>
    <t>Instructions</t>
  </si>
  <si>
    <t>Additional Information</t>
  </si>
  <si>
    <t>Quality
Measure</t>
  </si>
  <si>
    <t>QM
Points</t>
  </si>
  <si>
    <t>(LS) Urinary Tract Infection</t>
  </si>
  <si>
    <t>(LS) Antipsychotic Medication</t>
  </si>
  <si>
    <t>(SS CB) Outpatient ED Visit</t>
  </si>
  <si>
    <t>Count</t>
  </si>
  <si>
    <t>Missing</t>
  </si>
  <si>
    <t>QM Entry Type</t>
  </si>
  <si>
    <t>Your
QM Points</t>
  </si>
  <si>
    <t xml:space="preserve">To navigate between entries, press the Enter, Tab or arrow keys.  </t>
  </si>
  <si>
    <t>http://www.cms.gov/Medicare/Provider-Enrollment-and-Certification/CertificationandComplianc/downloads/usersguide.pdf</t>
  </si>
  <si>
    <t>Invalid</t>
  </si>
  <si>
    <t>(LS) Help with ADL Increased</t>
  </si>
  <si>
    <t>(LS) Falls with Major Injury</t>
  </si>
  <si>
    <t>(SS CB) Return to Home and Community</t>
  </si>
  <si>
    <t xml:space="preserve">Long Stay (LS) </t>
  </si>
  <si>
    <t>Long Stay Claims-Based (LS CB)</t>
  </si>
  <si>
    <t>Short Stay (SS)</t>
  </si>
  <si>
    <t>SS Claims-Based (SS CB)</t>
  </si>
  <si>
    <t>Your
QM</t>
  </si>
  <si>
    <t>QM
From</t>
  </si>
  <si>
    <t>QM
To</t>
  </si>
  <si>
    <t>QM
Star Rating</t>
  </si>
  <si>
    <t>Unadjusted Short-Stay (SS) QM Score</t>
  </si>
  <si>
    <t>Adjusted Short-Stay (SS) QM Score</t>
  </si>
  <si>
    <t>Total Long-Stay (LS) QM Score</t>
  </si>
  <si>
    <t>Short-Stay (SS) QM Star Rating</t>
  </si>
  <si>
    <t>Long-Stay (LS) QM Star Rating</t>
  </si>
  <si>
    <t>Overall QM Star Rating</t>
  </si>
  <si>
    <t xml:space="preserve">Depending on the quality measure, acceptable entries for Column B are numeric values in the range [0.0, 100.0] or [0.00, 1000.00].  </t>
  </si>
  <si>
    <t>LS
Score From</t>
  </si>
  <si>
    <t>LS
Score To</t>
  </si>
  <si>
    <t>SS
Score From</t>
  </si>
  <si>
    <t>SS
Score To</t>
  </si>
  <si>
    <t>(LS CB) Hospitalizations per 1,000</t>
  </si>
  <si>
    <t xml:space="preserve">(LS CB) Outpatient ED Visits per 1,000 </t>
  </si>
  <si>
    <t>(SS) SNF New/Worsened Pressure Ulcers</t>
  </si>
  <si>
    <t>(SS CB) Rehospitalized after NH</t>
  </si>
  <si>
    <t>(LS) Catheter Inserted and Left</t>
  </si>
  <si>
    <t>Exact rates for 2 LS CB and 2 SS CB QMs are available here:</t>
  </si>
  <si>
    <r>
      <t>Column B '</t>
    </r>
    <r>
      <rPr>
        <i/>
        <sz val="11"/>
        <color theme="1"/>
        <rFont val="Calibri"/>
        <family val="2"/>
        <scheme val="minor"/>
      </rPr>
      <t>Your QM</t>
    </r>
    <r>
      <rPr>
        <sz val="11"/>
        <color theme="1"/>
        <rFont val="Calibri"/>
        <family val="2"/>
        <scheme val="minor"/>
      </rPr>
      <t>' is to be populated with your NH's four-quarter average percentages and risk-adjusted rates.</t>
    </r>
  </si>
  <si>
    <t>Column B only accepts numeric values [0.0, 100.0] or [0.00, 1000.00].  Non-numeric entries and numeric values beyond the stated ranges of acceptable values will disable calculations.</t>
  </si>
  <si>
    <r>
      <t>Column F '</t>
    </r>
    <r>
      <rPr>
        <i/>
        <sz val="11"/>
        <color theme="1"/>
        <rFont val="Calibri"/>
        <family val="2"/>
        <scheme val="minor"/>
      </rPr>
      <t>Your QM Points</t>
    </r>
    <r>
      <rPr>
        <sz val="11"/>
        <color theme="1"/>
        <rFont val="Calibri"/>
        <family val="2"/>
        <scheme val="minor"/>
      </rPr>
      <t>' displays the point value calculated for your nursing home, by QM.  Points are displayed only for QMs with valid entries in column B '</t>
    </r>
    <r>
      <rPr>
        <i/>
        <sz val="11"/>
        <color theme="1"/>
        <rFont val="Calibri"/>
        <family val="2"/>
        <scheme val="minor"/>
      </rPr>
      <t>Your QM</t>
    </r>
    <r>
      <rPr>
        <sz val="11"/>
        <color theme="1"/>
        <rFont val="Calibri"/>
        <family val="2"/>
        <scheme val="minor"/>
      </rPr>
      <t>'.</t>
    </r>
  </si>
  <si>
    <t>Cells H2:N7 display the lower and upper bounds associated with LS, SS, and Overall QM star ratings.</t>
  </si>
  <si>
    <r>
      <t>Total LS QM Score (K9) is the direct result of the values entered in column B '</t>
    </r>
    <r>
      <rPr>
        <i/>
        <sz val="11"/>
        <color theme="1"/>
        <rFont val="Calibri"/>
        <family val="2"/>
        <scheme val="minor"/>
      </rPr>
      <t>Your QM</t>
    </r>
    <r>
      <rPr>
        <sz val="11"/>
        <color theme="1"/>
        <rFont val="Calibri"/>
        <family val="2"/>
        <scheme val="minor"/>
      </rPr>
      <t>'.  The resulting LS QM Star Rating is displayed in K10.</t>
    </r>
  </si>
  <si>
    <t>Cells H19:K25 display the count of entries in column B (LS, LS CB, SS, SS CB, Missing, and Invalid).</t>
  </si>
  <si>
    <r>
      <t>LS, LS CB, SS, and SS CB (K20, K21, K22, and K23) display the count of valid entries in column B '</t>
    </r>
    <r>
      <rPr>
        <i/>
        <sz val="11"/>
        <color theme="1"/>
        <rFont val="Calibri"/>
        <family val="2"/>
        <scheme val="minor"/>
      </rPr>
      <t>Your QM</t>
    </r>
    <r>
      <rPr>
        <sz val="11"/>
        <color theme="1"/>
        <rFont val="Calibri"/>
        <family val="2"/>
        <scheme val="minor"/>
      </rPr>
      <t>'.</t>
    </r>
  </si>
  <si>
    <r>
      <t>Missing (K24) represents blank entries in column B '</t>
    </r>
    <r>
      <rPr>
        <i/>
        <sz val="11"/>
        <color theme="1"/>
        <rFont val="Calibri"/>
        <family val="2"/>
        <scheme val="minor"/>
      </rPr>
      <t>Your QM</t>
    </r>
    <r>
      <rPr>
        <sz val="11"/>
        <color theme="1"/>
        <rFont val="Calibri"/>
        <family val="2"/>
        <scheme val="minor"/>
      </rPr>
      <t>'.</t>
    </r>
  </si>
  <si>
    <r>
      <t>Invalid (K25) represents invalid entries in column B '</t>
    </r>
    <r>
      <rPr>
        <i/>
        <sz val="11"/>
        <color theme="1"/>
        <rFont val="Calibri"/>
        <family val="2"/>
        <scheme val="minor"/>
      </rPr>
      <t>Your QM</t>
    </r>
    <r>
      <rPr>
        <sz val="11"/>
        <color theme="1"/>
        <rFont val="Calibri"/>
        <family val="2"/>
        <scheme val="minor"/>
      </rPr>
      <t>'.</t>
    </r>
  </si>
  <si>
    <t>Do not enter the % symbol for percentage measures.  For example, values of 0.0% and 12.3% would be entered as 0.0 and 12.3 respectively.</t>
  </si>
  <si>
    <t>Cells H19:K25 display a summary of your entries.</t>
  </si>
  <si>
    <r>
      <t>Column C '</t>
    </r>
    <r>
      <rPr>
        <i/>
        <sz val="11"/>
        <color theme="1"/>
        <rFont val="Calibri"/>
        <family val="2"/>
        <scheme val="minor"/>
      </rPr>
      <t xml:space="preserve">QM From' </t>
    </r>
    <r>
      <rPr>
        <sz val="11"/>
        <color theme="1"/>
        <rFont val="Calibri"/>
        <family val="2"/>
        <scheme val="minor"/>
      </rPr>
      <t>displays the lower bound for each QM point value.</t>
    </r>
  </si>
  <si>
    <r>
      <t>Column D '</t>
    </r>
    <r>
      <rPr>
        <i/>
        <sz val="11"/>
        <color theme="1"/>
        <rFont val="Calibri"/>
        <family val="2"/>
        <scheme val="minor"/>
      </rPr>
      <t>QM To</t>
    </r>
    <r>
      <rPr>
        <sz val="11"/>
        <color theme="1"/>
        <rFont val="Calibri"/>
        <family val="2"/>
        <scheme val="minor"/>
      </rPr>
      <t>' displays the upper bound for each QM point value.</t>
    </r>
  </si>
  <si>
    <r>
      <t>Column E '</t>
    </r>
    <r>
      <rPr>
        <i/>
        <sz val="11"/>
        <color theme="1"/>
        <rFont val="Calibri"/>
        <family val="2"/>
        <scheme val="minor"/>
      </rPr>
      <t>QM Points</t>
    </r>
    <r>
      <rPr>
        <sz val="11"/>
        <color theme="1"/>
        <rFont val="Calibri"/>
        <family val="2"/>
        <scheme val="minor"/>
      </rPr>
      <t>'</t>
    </r>
    <r>
      <rPr>
        <i/>
        <sz val="11"/>
        <color theme="1"/>
        <rFont val="Calibri"/>
        <family val="2"/>
        <scheme val="minor"/>
      </rPr>
      <t xml:space="preserve"> </t>
    </r>
    <r>
      <rPr>
        <sz val="11"/>
        <color theme="1"/>
        <rFont val="Calibri"/>
        <family val="2"/>
        <scheme val="minor"/>
      </rPr>
      <t>displays the point value for each QM rate range.</t>
    </r>
  </si>
  <si>
    <t>Total QM 
Score To</t>
  </si>
  <si>
    <t>Total QM 
Score From</t>
  </si>
  <si>
    <t>Total QM Score</t>
  </si>
  <si>
    <r>
      <t>Cells H9:K10, H12:K14, and H16:K17 display information regarding your NH's LS, SS, and Total points and QM rating, as determined by the values entered in column B '</t>
    </r>
    <r>
      <rPr>
        <i/>
        <sz val="11"/>
        <color theme="1"/>
        <rFont val="Calibri"/>
        <family val="2"/>
        <scheme val="minor"/>
      </rPr>
      <t>Your QM</t>
    </r>
    <r>
      <rPr>
        <sz val="11"/>
        <color theme="1"/>
        <rFont val="Calibri"/>
        <family val="2"/>
        <scheme val="minor"/>
      </rPr>
      <t>'.</t>
    </r>
  </si>
  <si>
    <t>Total QM Score (K16) is the sum of Total LS QM Score (K9) and Adjusted SS QM Score (K13).  Overall QM Star Rating (K17) is based on Total QM Score.</t>
  </si>
  <si>
    <t xml:space="preserve">Confirm all fifteen (15) QM entries are populated correctly by navigating between entries using the Enter, Tab, or arrow keys.  </t>
  </si>
  <si>
    <t>Exact rates for 7 LS and 2 SS QMs are available here:</t>
  </si>
  <si>
    <r>
      <t xml:space="preserve">     Unadjusted SS QM Score (K12) is the direct result of the values entered in column B '</t>
    </r>
    <r>
      <rPr>
        <i/>
        <sz val="11"/>
        <color theme="1"/>
        <rFont val="Calibri"/>
        <family val="2"/>
        <scheme val="minor"/>
      </rPr>
      <t>Your QM</t>
    </r>
    <r>
      <rPr>
        <sz val="11"/>
        <color theme="1"/>
        <rFont val="Calibri"/>
        <family val="2"/>
        <scheme val="minor"/>
      </rPr>
      <t>'.  Adjusted SS QM Score (K13) is the result of scaling Unadjusted SS QM Score to exist on a 
          1150 point scale, as described in the TUG.  The resulting SS QM Star Rating displayed in K14 is based on Adjusted SS QM Score.</t>
    </r>
  </si>
  <si>
    <t>Exact rates for the SNF QRP measures for 1 SS CB (S_005_01_DTC_RS_RATE)  and 1 SS QM (S_002_01_OBS_RATE) are available here:</t>
  </si>
  <si>
    <r>
      <t>QM Points and Five-Star QM Ratings are calculated per the "</t>
    </r>
    <r>
      <rPr>
        <i/>
        <sz val="11"/>
        <color theme="1"/>
        <rFont val="Calibri"/>
        <family val="2"/>
        <scheme val="minor"/>
      </rPr>
      <t>Design for Care Compare Nursing Home Five-Star Quality Rating System: Technical Users' Guide</t>
    </r>
    <r>
      <rPr>
        <sz val="11"/>
        <color theme="1"/>
        <rFont val="Calibri"/>
        <family val="2"/>
        <scheme val="minor"/>
      </rPr>
      <t>" (TUG), available here:</t>
    </r>
  </si>
  <si>
    <t>https://data.cms.gov/provider-data/dataset/djen-97ju</t>
  </si>
  <si>
    <t>https://data.cms.gov/provider-data/dataset/fykj-qjee</t>
  </si>
  <si>
    <t>https://data.cms.gov/provider-data/dataset/ijh5-nb2v</t>
  </si>
  <si>
    <t>Care Compare Nursing Home 
Five-Star Quality Measure 
Rating Calculation Tool</t>
  </si>
  <si>
    <t>This workbook generates Long-Stay, Short-Stay, and Overall Care Compare Nursing Home Five-Star Quality Measure (QM) ratings for a nursing home (NH).</t>
  </si>
  <si>
    <r>
      <t>Description of relevant columns and tables within '</t>
    </r>
    <r>
      <rPr>
        <b/>
        <i/>
        <u/>
        <sz val="11"/>
        <color theme="1"/>
        <rFont val="Calibri"/>
        <family val="2"/>
        <scheme val="minor"/>
      </rPr>
      <t>Star_Rating_v5.0</t>
    </r>
    <r>
      <rPr>
        <b/>
        <u/>
        <sz val="11"/>
        <color theme="1"/>
        <rFont val="Calibri"/>
        <family val="2"/>
        <scheme val="minor"/>
      </rPr>
      <t>' worksheet :</t>
    </r>
  </si>
  <si>
    <r>
      <t>Column A '</t>
    </r>
    <r>
      <rPr>
        <i/>
        <sz val="11"/>
        <color theme="1"/>
        <rFont val="Calibri"/>
        <family val="2"/>
        <scheme val="minor"/>
      </rPr>
      <t>Quality Measure</t>
    </r>
    <r>
      <rPr>
        <sz val="11"/>
        <color theme="1"/>
        <rFont val="Calibri"/>
        <family val="2"/>
        <scheme val="minor"/>
      </rPr>
      <t>' displays the seven (7) LS, two (2) LS CB, three (3) SS, and three (3) SS CB QMs used in the calculation of Care Compare Nursing Home Five-Star Quality Measure ratings.</t>
    </r>
  </si>
  <si>
    <t>CARE COMPARE NURSING HOME FIVE-STAR QUALITY MEASURE (QM) RATING CALCULATION TOOL</t>
  </si>
  <si>
    <t>To view all of your home's publicly reported Care Compare Nursing Home Five-Star Ratings, click this link below:</t>
  </si>
  <si>
    <t>https://www.medicare.gov/care-compare/</t>
  </si>
  <si>
    <r>
      <rPr>
        <b/>
        <u/>
        <sz val="11"/>
        <color theme="1"/>
        <rFont val="Calibri"/>
        <family val="2"/>
        <scheme val="minor"/>
      </rPr>
      <t>INSTRUCTIONS</t>
    </r>
    <r>
      <rPr>
        <sz val="11"/>
        <color theme="1"/>
        <rFont val="Calibri"/>
        <family val="2"/>
        <scheme val="minor"/>
      </rPr>
      <t xml:space="preserve">
In column B '</t>
    </r>
    <r>
      <rPr>
        <i/>
        <sz val="11"/>
        <color theme="1"/>
        <rFont val="Calibri"/>
        <family val="2"/>
        <scheme val="minor"/>
      </rPr>
      <t>Your QM</t>
    </r>
    <r>
      <rPr>
        <sz val="11"/>
        <color theme="1"/>
        <rFont val="Calibri"/>
        <family val="2"/>
        <scheme val="minor"/>
      </rPr>
      <t>', enter the four-quarter averages for your nursing home's seven Long-Stay (LS) and three Short-Stay (SS) quality measures, 
and enter the four-quarter risk-adjusted rates for your nursing home's two Long-Stay Claims-Based (LS CB) and three Short-Stay Claims-Based (SS CB) quality measures.  
These fifteen values are displayed in your nursing home's Provider Preview Report (PPR).  
Depending on the quality measure, acceptable entries are numeric values in the range [0.0, 100.0] or [0.00, 1000.00].  Do not enter the % symbol for percentage measures.  
Confirm all fifteen QMs are populated correctly by navigating between entries using the Enter, Tab, or arrow keys.</t>
    </r>
  </si>
  <si>
    <t>Long-Stay, Short-Stay, and Total QM Scores and their associated Five-Star QM Ratings are calculated based on four-quarter averages for seven (7) Long-Stay (LS) and three (3) Short-Stay (SS) QMs,    
      and four-quarter risk-adjusted rates for three (3) Short-Stay Claims-Based (SS CB) and two (2) Long-Stay Claims-Based (LS CB) QMs, as provided in NH Provider Preview Reports (PPRs).</t>
  </si>
  <si>
    <t>Enter the four-quarter averages and four-quarter risk-adjusted rates for your NH's fifteen (15) QMs, per its NH PPR.</t>
  </si>
  <si>
    <t>Your NH's QM Points and Five-Star QM Ratings will not calculate correctly until all fifteen (15) QMs are populated as appropriate, per your NH's PPR.</t>
  </si>
  <si>
    <t>NH PPRs display QM rates truncated at 1 decimal place, but exact QM cut points are calculated to more decimal places.  Truncated percentages from the NH PPR may result in points calculated 
      by this workbook differing from your NH's PPR.  For example, the LS Urinary Tract Infection cut point of 4.52% separates point values 40 and 20.  If a NH's PPR displays a truncated 4.5%, but its 
      exact value is 4.54%.  The truncated value of 4.5% yields 40 points, while the actual value of 4.54% yields 20 points.</t>
  </si>
  <si>
    <t>Should the calculated points for a given QM not match your NH's PPR, you may attempt to use the exact QM rate available at data.cms.gov.  However, exact QM rates are only available for 
      QMs with sufficient denominator counts; rates are displayed as missing for QMs with low denominator counts.  Imputed QM rates for low denominator counts are only available in your 
      NH's PPR, where they are truncated to 1 decimal place.</t>
  </si>
  <si>
    <t>Please follow the steps below to locate your NH's Provider Preview Report (PPR) in iQIES:</t>
  </si>
  <si>
    <t>Contact the iQIES Service Center via email (iQIES@CMS.HHS.GOV) or by phone (800-339-9313) if assistance to log into iQIES or to locate the Provider Preview Reports is required.</t>
  </si>
  <si>
    <r>
      <t xml:space="preserve">      1) Log into iQIES at </t>
    </r>
    <r>
      <rPr>
        <u/>
        <sz val="11"/>
        <color rgb="FF0000FF"/>
        <rFont val="Calibri"/>
        <family val="2"/>
        <scheme val="minor"/>
      </rPr>
      <t>https://iqies.cms.gov/</t>
    </r>
    <r>
      <rPr>
        <sz val="11"/>
        <color theme="1"/>
        <rFont val="Calibri"/>
        <family val="2"/>
        <scheme val="minor"/>
      </rPr>
      <t xml:space="preserve"> using your Health Care Quality Information Systems (HCQIS) Access Roles and Profile (HARP) user ID and password.</t>
    </r>
  </si>
  <si>
    <t xml:space="preserve">      2) Select the My Reports option from the Reports menu.</t>
  </si>
  <si>
    <t xml:space="preserve">      3) From the My Reports page, locate the Provider Preview Reports folder.</t>
  </si>
  <si>
    <t>Version 7.1</t>
  </si>
  <si>
    <t>(LS) Pressure Ulcers</t>
  </si>
  <si>
    <t>(LS) Walk Independently Worsened</t>
  </si>
  <si>
    <r>
      <t>Navigate to worksheet '</t>
    </r>
    <r>
      <rPr>
        <i/>
        <sz val="11"/>
        <color theme="1"/>
        <rFont val="Calibri"/>
        <family val="2"/>
        <scheme val="minor"/>
      </rPr>
      <t>Star_Rating_v7_1'</t>
    </r>
    <r>
      <rPr>
        <sz val="11"/>
        <color theme="1"/>
        <rFont val="Calibri"/>
        <family val="2"/>
        <scheme val="minor"/>
      </rPr>
      <t>, column B '</t>
    </r>
    <r>
      <rPr>
        <i/>
        <sz val="11"/>
        <color theme="1"/>
        <rFont val="Calibri"/>
        <family val="2"/>
        <scheme val="minor"/>
      </rPr>
      <t>Your QM</t>
    </r>
    <r>
      <rPr>
        <sz val="11"/>
        <color theme="1"/>
        <rFont val="Calibri"/>
        <family val="2"/>
        <scheme val="minor"/>
      </rPr>
      <t>'.</t>
    </r>
  </si>
  <si>
    <t>(SS) Antipsychotic Medication for the first time</t>
  </si>
  <si>
    <t>(SS) SNF Discharge Function Score</t>
  </si>
  <si>
    <t>For Use January 2025 and Later</t>
  </si>
  <si>
    <t>This material was prepared by Telligen, the Medicare Quality Innovation Network Quality Improvement Organization, under contract with the Centers for Medicare &amp; Medicaid Services (CMS), an agency of the U.S. Department of Health and Human Services. The contents presented do not necessarily reflect CMS policy. This material is for informational purposes only and does not constitute medical advice; it is not intended to be a substitute for professional medical advice, diagnosis or treatment. 12SOW-QIN-02/13/25-5553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</si>
</sst>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0"/>
      <name val="Arial"/>
      <family val="2"/>
    </font>
    <font>
      <b/>
      <sz val="24"/>
      <color rgb="FF009DDC"/>
      <name val="Segoe UI"/>
      <family val="2"/>
    </font>
    <font>
      <sz val="11"/>
      <color theme="1"/>
      <name val="Segoe UI"/>
      <family val="2"/>
    </font>
    <font>
      <b/>
      <sz val="20"/>
      <color rgb="FF009DDC"/>
      <name val="Segoe UI"/>
      <family val="2"/>
    </font>
    <font>
      <b/>
      <sz val="16"/>
      <color rgb="FF009DDC"/>
      <name val="Segoe UI"/>
      <family val="2"/>
    </font>
    <font>
      <sz val="12"/>
      <color theme="1"/>
      <name val="Segoe UI"/>
      <family val="2"/>
    </font>
    <font>
      <sz val="11"/>
      <color rgb="FFFF0000"/>
      <name val="Calibri"/>
      <family val="2"/>
      <scheme val="minor"/>
    </font>
    <font>
      <b/>
      <i/>
      <u/>
      <sz val="11"/>
      <color theme="1"/>
      <name val="Calibri"/>
      <family val="2"/>
      <scheme val="minor"/>
    </font>
    <font>
      <u/>
      <sz val="11"/>
      <color rgb="FF0000FF"/>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rgb="FFFFCCFF"/>
        <bgColor indexed="64"/>
      </patternFill>
    </fill>
    <fill>
      <patternFill patternType="solid">
        <fgColor theme="9" tint="0.39997558519241921"/>
        <bgColor indexed="64"/>
      </patternFill>
    </fill>
    <fill>
      <patternFill patternType="solid">
        <fgColor rgb="FF99CCFF"/>
        <bgColor indexed="64"/>
      </patternFill>
    </fill>
    <fill>
      <patternFill patternType="solid">
        <fgColor rgb="FFCCFFCC"/>
        <bgColor indexed="64"/>
      </patternFill>
    </fill>
  </fills>
  <borders count="32">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right style="thin">
        <color auto="1"/>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thin">
        <color auto="1"/>
      </right>
      <top/>
      <bottom style="thin">
        <color auto="1"/>
      </bottom>
      <diagonal/>
    </border>
    <border>
      <left/>
      <right style="medium">
        <color indexed="64"/>
      </right>
      <top/>
      <bottom style="thin">
        <color auto="1"/>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7" fillId="0" borderId="0"/>
  </cellStyleXfs>
  <cellXfs count="121">
    <xf numFmtId="0" fontId="0" fillId="0" borderId="0" xfId="0"/>
    <xf numFmtId="3" fontId="2" fillId="4" borderId="14" xfId="0" applyNumberFormat="1" applyFont="1" applyFill="1" applyBorder="1" applyAlignment="1">
      <alignment horizontal="right"/>
    </xf>
    <xf numFmtId="3" fontId="1" fillId="3" borderId="9" xfId="1" applyNumberFormat="1" applyFont="1" applyFill="1" applyBorder="1" applyAlignment="1" applyProtection="1">
      <alignment horizontal="right" vertical="center"/>
    </xf>
    <xf numFmtId="3" fontId="0" fillId="3" borderId="14" xfId="0" applyNumberFormat="1" applyFill="1" applyBorder="1" applyAlignment="1">
      <alignment horizontal="right"/>
    </xf>
    <xf numFmtId="0" fontId="8" fillId="0" borderId="0" xfId="3" applyFont="1" applyAlignment="1">
      <alignment vertical="center" wrapText="1"/>
    </xf>
    <xf numFmtId="0" fontId="9" fillId="0" borderId="0" xfId="0" applyFont="1"/>
    <xf numFmtId="0" fontId="9" fillId="0" borderId="0" xfId="0" applyFont="1" applyAlignment="1">
      <alignment vertical="center" wrapText="1"/>
    </xf>
    <xf numFmtId="3" fontId="1" fillId="3" borderId="6" xfId="1" applyNumberFormat="1" applyFont="1" applyFill="1" applyBorder="1" applyAlignment="1" applyProtection="1">
      <alignment horizontal="right" vertical="center"/>
    </xf>
    <xf numFmtId="0" fontId="2" fillId="2" borderId="20" xfId="0" applyFont="1" applyFill="1" applyBorder="1" applyAlignment="1">
      <alignment horizontal="center"/>
    </xf>
    <xf numFmtId="3" fontId="1" fillId="4" borderId="3" xfId="1" applyNumberFormat="1" applyFont="1" applyFill="1" applyBorder="1" applyAlignment="1" applyProtection="1">
      <alignment horizontal="right" vertical="center"/>
    </xf>
    <xf numFmtId="164" fontId="0" fillId="0" borderId="0" xfId="0" applyNumberFormat="1"/>
    <xf numFmtId="1" fontId="0" fillId="0" borderId="0" xfId="0" applyNumberFormat="1"/>
    <xf numFmtId="2" fontId="0" fillId="0" borderId="0" xfId="0" applyNumberFormat="1"/>
    <xf numFmtId="0" fontId="0" fillId="0" borderId="0" xfId="0" quotePrefix="1"/>
    <xf numFmtId="0" fontId="0" fillId="0" borderId="0" xfId="0" applyAlignment="1">
      <alignment horizontal="left"/>
    </xf>
    <xf numFmtId="2" fontId="0" fillId="0" borderId="7" xfId="0" applyNumberFormat="1" applyBorder="1"/>
    <xf numFmtId="1" fontId="0" fillId="0" borderId="7" xfId="0" applyNumberFormat="1" applyBorder="1"/>
    <xf numFmtId="2" fontId="0" fillId="0" borderId="5" xfId="0" applyNumberFormat="1" applyBorder="1"/>
    <xf numFmtId="1" fontId="0" fillId="0" borderId="5" xfId="0" applyNumberFormat="1" applyBorder="1"/>
    <xf numFmtId="2" fontId="0" fillId="0" borderId="23" xfId="0" applyNumberFormat="1" applyBorder="1"/>
    <xf numFmtId="1" fontId="0" fillId="0" borderId="23" xfId="0" applyNumberFormat="1" applyBorder="1"/>
    <xf numFmtId="3" fontId="1" fillId="5" borderId="3" xfId="1" applyNumberFormat="1" applyFont="1" applyFill="1" applyBorder="1" applyAlignment="1" applyProtection="1">
      <alignment horizontal="right" vertical="center"/>
    </xf>
    <xf numFmtId="3" fontId="2" fillId="5" borderId="14" xfId="0" applyNumberFormat="1" applyFont="1" applyFill="1" applyBorder="1" applyAlignment="1">
      <alignment horizontal="right"/>
    </xf>
    <xf numFmtId="3" fontId="1" fillId="6" borderId="3" xfId="1" applyNumberFormat="1" applyFont="1" applyFill="1" applyBorder="1" applyAlignment="1" applyProtection="1">
      <alignment horizontal="right" vertical="center"/>
    </xf>
    <xf numFmtId="3" fontId="1" fillId="6" borderId="9" xfId="1" applyNumberFormat="1" applyFont="1" applyFill="1" applyBorder="1" applyAlignment="1" applyProtection="1">
      <alignment horizontal="right" vertical="center"/>
    </xf>
    <xf numFmtId="3" fontId="2" fillId="6" borderId="14" xfId="0" applyNumberFormat="1" applyFont="1" applyFill="1" applyBorder="1" applyAlignment="1">
      <alignment horizontal="right"/>
    </xf>
    <xf numFmtId="0" fontId="0" fillId="0" borderId="8" xfId="0" applyBorder="1"/>
    <xf numFmtId="1" fontId="0" fillId="5" borderId="9" xfId="0" applyNumberFormat="1" applyFill="1" applyBorder="1"/>
    <xf numFmtId="0" fontId="0" fillId="2" borderId="10" xfId="0" applyFill="1" applyBorder="1"/>
    <xf numFmtId="164" fontId="0" fillId="2" borderId="0" xfId="0" applyNumberFormat="1" applyFill="1"/>
    <xf numFmtId="1" fontId="0" fillId="2" borderId="25" xfId="0" applyNumberFormat="1" applyFill="1" applyBorder="1"/>
    <xf numFmtId="1" fontId="0" fillId="6" borderId="9" xfId="0" applyNumberFormat="1" applyFill="1" applyBorder="1"/>
    <xf numFmtId="0" fontId="0" fillId="2" borderId="11" xfId="0" applyFill="1" applyBorder="1"/>
    <xf numFmtId="164" fontId="0" fillId="2" borderId="26" xfId="0" applyNumberFormat="1" applyFill="1" applyBorder="1"/>
    <xf numFmtId="1" fontId="0" fillId="0" borderId="12" xfId="0" applyNumberFormat="1" applyBorder="1"/>
    <xf numFmtId="1" fontId="0" fillId="2" borderId="27" xfId="0" applyNumberFormat="1" applyFill="1" applyBorder="1"/>
    <xf numFmtId="0" fontId="2" fillId="2" borderId="18" xfId="0" applyFont="1" applyFill="1" applyBorder="1" applyAlignment="1">
      <alignment horizontal="center" wrapText="1"/>
    </xf>
    <xf numFmtId="164" fontId="2" fillId="2" borderId="19" xfId="1" applyNumberFormat="1" applyFont="1" applyFill="1" applyBorder="1" applyAlignment="1">
      <alignment horizontal="center" wrapText="1"/>
    </xf>
    <xf numFmtId="2" fontId="2" fillId="2" borderId="19" xfId="0" applyNumberFormat="1" applyFont="1" applyFill="1" applyBorder="1" applyAlignment="1">
      <alignment horizontal="center" wrapText="1"/>
    </xf>
    <xf numFmtId="1" fontId="2" fillId="2" borderId="19" xfId="0" applyNumberFormat="1" applyFont="1" applyFill="1" applyBorder="1" applyAlignment="1">
      <alignment horizontal="center" wrapText="1"/>
    </xf>
    <xf numFmtId="1" fontId="2" fillId="2" borderId="20" xfId="0" applyNumberFormat="1" applyFont="1" applyFill="1" applyBorder="1" applyAlignment="1">
      <alignment horizontal="center" wrapText="1"/>
    </xf>
    <xf numFmtId="0" fontId="0" fillId="5" borderId="8" xfId="0" applyFill="1" applyBorder="1" applyAlignment="1">
      <alignment horizontal="center"/>
    </xf>
    <xf numFmtId="0" fontId="0" fillId="5" borderId="13" xfId="0" applyFill="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0" fillId="4" borderId="9" xfId="0" applyFill="1" applyBorder="1" applyAlignment="1">
      <alignment horizontal="center"/>
    </xf>
    <xf numFmtId="0" fontId="0" fillId="4" borderId="14"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6" borderId="9" xfId="0" applyFill="1" applyBorder="1" applyAlignment="1">
      <alignment horizontal="center"/>
    </xf>
    <xf numFmtId="0" fontId="0" fillId="6" borderId="14" xfId="0" applyFill="1" applyBorder="1" applyAlignment="1">
      <alignment horizontal="center"/>
    </xf>
    <xf numFmtId="0" fontId="0" fillId="6" borderId="21" xfId="0" applyFill="1" applyBorder="1" applyAlignment="1">
      <alignment horizontal="center"/>
    </xf>
    <xf numFmtId="0" fontId="0" fillId="6" borderId="22" xfId="0" applyFill="1" applyBorder="1" applyAlignment="1">
      <alignment horizontal="center"/>
    </xf>
    <xf numFmtId="0" fontId="0" fillId="5" borderId="9" xfId="0" applyFill="1" applyBorder="1" applyAlignment="1">
      <alignment horizontal="center"/>
    </xf>
    <xf numFmtId="0" fontId="0" fillId="5" borderId="14"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6" borderId="30" xfId="0" applyFill="1" applyBorder="1" applyAlignment="1">
      <alignment horizontal="center"/>
    </xf>
    <xf numFmtId="0" fontId="0" fillId="6" borderId="6" xfId="0" applyFill="1" applyBorder="1" applyAlignment="1">
      <alignment horizontal="center"/>
    </xf>
    <xf numFmtId="0" fontId="0" fillId="4" borderId="30" xfId="0" applyFill="1" applyBorder="1" applyAlignment="1">
      <alignment horizontal="center"/>
    </xf>
    <xf numFmtId="0" fontId="0" fillId="4" borderId="6" xfId="0" applyFill="1" applyBorder="1" applyAlignment="1">
      <alignment horizontal="center"/>
    </xf>
    <xf numFmtId="0" fontId="2" fillId="0" borderId="31" xfId="0" applyFont="1" applyBorder="1" applyAlignment="1">
      <alignment horizontal="center"/>
    </xf>
    <xf numFmtId="0" fontId="0" fillId="5" borderId="18" xfId="0" applyFill="1" applyBorder="1" applyAlignment="1">
      <alignment horizontal="center" wrapText="1"/>
    </xf>
    <xf numFmtId="0" fontId="0" fillId="5" borderId="20" xfId="0" applyFill="1" applyBorder="1" applyAlignment="1">
      <alignment horizontal="center" wrapText="1"/>
    </xf>
    <xf numFmtId="0" fontId="0" fillId="6" borderId="24" xfId="0" applyFill="1" applyBorder="1" applyAlignment="1">
      <alignment horizontal="center" wrapText="1"/>
    </xf>
    <xf numFmtId="0" fontId="0" fillId="6" borderId="20" xfId="0" applyFill="1" applyBorder="1" applyAlignment="1">
      <alignment horizontal="center" wrapText="1"/>
    </xf>
    <xf numFmtId="0" fontId="0" fillId="4" borderId="24" xfId="0" applyFill="1" applyBorder="1" applyAlignment="1">
      <alignment horizontal="center" wrapText="1"/>
    </xf>
    <xf numFmtId="0" fontId="0" fillId="4" borderId="20" xfId="0" applyFill="1" applyBorder="1" applyAlignment="1">
      <alignment horizontal="center" wrapText="1"/>
    </xf>
    <xf numFmtId="0" fontId="2" fillId="0" borderId="17" xfId="0" applyFont="1" applyBorder="1" applyAlignment="1">
      <alignment horizontal="center" wrapText="1"/>
    </xf>
    <xf numFmtId="164" fontId="0" fillId="3" borderId="7" xfId="0" applyNumberFormat="1" applyFill="1" applyBorder="1" applyProtection="1">
      <protection locked="0"/>
    </xf>
    <xf numFmtId="2" fontId="0" fillId="3" borderId="7" xfId="0" applyNumberFormat="1" applyFill="1" applyBorder="1" applyProtection="1">
      <protection locked="0"/>
    </xf>
    <xf numFmtId="0" fontId="13" fillId="2" borderId="10" xfId="0" applyFont="1" applyFill="1" applyBorder="1"/>
    <xf numFmtId="0" fontId="0" fillId="0" borderId="1" xfId="0" applyBorder="1"/>
    <xf numFmtId="164" fontId="0" fillId="3" borderId="2" xfId="0" applyNumberFormat="1" applyFill="1" applyBorder="1" applyProtection="1">
      <protection locked="0"/>
    </xf>
    <xf numFmtId="2" fontId="0" fillId="0" borderId="2" xfId="0" applyNumberFormat="1" applyBorder="1"/>
    <xf numFmtId="1" fontId="0" fillId="0" borderId="2" xfId="0" applyNumberFormat="1" applyBorder="1"/>
    <xf numFmtId="1" fontId="0" fillId="6" borderId="3" xfId="0" applyNumberFormat="1" applyFill="1" applyBorder="1"/>
    <xf numFmtId="1" fontId="0" fillId="5" borderId="3" xfId="0" applyNumberFormat="1" applyFill="1" applyBorder="1"/>
    <xf numFmtId="0" fontId="0" fillId="0" borderId="16" xfId="0" applyBorder="1"/>
    <xf numFmtId="0" fontId="3" fillId="0" borderId="0" xfId="0" applyFont="1"/>
    <xf numFmtId="0" fontId="2" fillId="0" borderId="0" xfId="0" applyFont="1"/>
    <xf numFmtId="0" fontId="0" fillId="0" borderId="0" xfId="0" applyAlignment="1">
      <alignment wrapText="1"/>
    </xf>
    <xf numFmtId="0" fontId="0" fillId="0" borderId="0" xfId="0" applyAlignment="1">
      <alignment horizontal="left" indent="2"/>
    </xf>
    <xf numFmtId="0" fontId="5" fillId="0" borderId="0" xfId="2" applyFill="1" applyAlignment="1">
      <alignment horizontal="left" indent="2"/>
    </xf>
    <xf numFmtId="165" fontId="0" fillId="0" borderId="7" xfId="0" applyNumberFormat="1" applyBorder="1"/>
    <xf numFmtId="165" fontId="0" fillId="0" borderId="5" xfId="0" applyNumberFormat="1" applyBorder="1"/>
    <xf numFmtId="0" fontId="6" fillId="0" borderId="8" xfId="0" applyFont="1" applyBorder="1"/>
    <xf numFmtId="2" fontId="0" fillId="0" borderId="12" xfId="0" applyNumberFormat="1" applyBorder="1"/>
    <xf numFmtId="165" fontId="0" fillId="0" borderId="23" xfId="0" applyNumberFormat="1" applyBorder="1"/>
    <xf numFmtId="165" fontId="0" fillId="0" borderId="12" xfId="0" applyNumberFormat="1" applyBorder="1"/>
    <xf numFmtId="0" fontId="5" fillId="0" borderId="0" xfId="2" applyFill="1" applyAlignment="1">
      <alignment wrapText="1"/>
    </xf>
    <xf numFmtId="0" fontId="6" fillId="0" borderId="0" xfId="2" applyFont="1" applyFill="1" applyAlignment="1" applyProtection="1">
      <alignment horizontal="left" indent="2"/>
    </xf>
    <xf numFmtId="0" fontId="6" fillId="0" borderId="0" xfId="0" applyFont="1" applyAlignment="1">
      <alignment wrapText="1"/>
    </xf>
    <xf numFmtId="0" fontId="11" fillId="0" borderId="0" xfId="3" applyFont="1" applyAlignment="1">
      <alignment horizontal="center" vertical="center" wrapText="1"/>
    </xf>
    <xf numFmtId="0" fontId="10" fillId="0" borderId="0" xfId="3" applyFont="1" applyAlignment="1">
      <alignment horizontal="center" vertical="center" wrapText="1"/>
    </xf>
    <xf numFmtId="0" fontId="12" fillId="0" borderId="0" xfId="0" applyFont="1" applyAlignment="1">
      <alignment horizontal="center" vertical="center" wrapText="1"/>
    </xf>
    <xf numFmtId="0" fontId="0" fillId="7" borderId="15" xfId="0" applyFill="1" applyBorder="1" applyAlignment="1">
      <alignment horizontal="center" vertical="center" wrapText="1"/>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4" borderId="1" xfId="0" applyFill="1" applyBorder="1" applyAlignment="1">
      <alignment horizontal="left"/>
    </xf>
    <xf numFmtId="0" fontId="0" fillId="4" borderId="2" xfId="0" applyFill="1" applyBorder="1" applyAlignment="1">
      <alignment horizontal="left"/>
    </xf>
    <xf numFmtId="0" fontId="2" fillId="4" borderId="13" xfId="0" applyFont="1" applyFill="1" applyBorder="1" applyAlignment="1">
      <alignment horizontal="left"/>
    </xf>
    <xf numFmtId="0" fontId="2" fillId="4" borderId="12" xfId="0" applyFont="1" applyFill="1" applyBorder="1" applyAlignment="1">
      <alignment horizontal="left"/>
    </xf>
    <xf numFmtId="0" fontId="2" fillId="6" borderId="13" xfId="0" applyFont="1" applyFill="1" applyBorder="1" applyAlignment="1">
      <alignment horizontal="left"/>
    </xf>
    <xf numFmtId="0" fontId="2" fillId="6" borderId="12" xfId="0" applyFont="1" applyFill="1" applyBorder="1" applyAlignment="1">
      <alignment horizontal="left"/>
    </xf>
    <xf numFmtId="0" fontId="0" fillId="6" borderId="8" xfId="0" applyFill="1" applyBorder="1" applyAlignment="1">
      <alignment horizontal="left"/>
    </xf>
    <xf numFmtId="0" fontId="0" fillId="6" borderId="7" xfId="0" applyFill="1" applyBorder="1" applyAlignment="1">
      <alignment horizontal="left"/>
    </xf>
    <xf numFmtId="0" fontId="0" fillId="6" borderId="1" xfId="0" applyFill="1" applyBorder="1" applyAlignment="1">
      <alignment horizontal="left"/>
    </xf>
    <xf numFmtId="0" fontId="0" fillId="6" borderId="2" xfId="0" applyFill="1" applyBorder="1" applyAlignment="1">
      <alignment horizontal="left"/>
    </xf>
    <xf numFmtId="0" fontId="0" fillId="5" borderId="1" xfId="0" applyFill="1" applyBorder="1" applyAlignment="1">
      <alignment horizontal="left"/>
    </xf>
    <xf numFmtId="0" fontId="0" fillId="5" borderId="2" xfId="0" applyFill="1" applyBorder="1" applyAlignment="1">
      <alignment horizontal="left"/>
    </xf>
    <xf numFmtId="0" fontId="2" fillId="5" borderId="13" xfId="0" applyFont="1" applyFill="1" applyBorder="1" applyAlignment="1">
      <alignment horizontal="left"/>
    </xf>
    <xf numFmtId="0" fontId="2" fillId="5" borderId="12" xfId="0" applyFont="1" applyFill="1" applyBorder="1" applyAlignment="1">
      <alignment horizontal="left"/>
    </xf>
    <xf numFmtId="0" fontId="0" fillId="3" borderId="13" xfId="0" applyFill="1" applyBorder="1" applyAlignment="1">
      <alignment horizontal="left" vertical="center"/>
    </xf>
    <xf numFmtId="0" fontId="0" fillId="3" borderId="12" xfId="0" applyFill="1" applyBorder="1" applyAlignment="1">
      <alignment horizontal="left"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7" xfId="0" applyFill="1" applyBorder="1" applyAlignment="1">
      <alignment horizontal="left" vertical="center"/>
    </xf>
  </cellXfs>
  <cellStyles count="4">
    <cellStyle name="Comma" xfId="1" builtinId="3"/>
    <cellStyle name="Hyperlink" xfId="2" builtinId="8"/>
    <cellStyle name="Normal" xfId="0" builtinId="0"/>
    <cellStyle name="Normal 2 2" xfId="3" xr:uid="{00000000-0005-0000-0000-000003000000}"/>
  </cellStyles>
  <dxfs count="30">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0000FF"/>
      <color rgb="FFFF00FF"/>
      <color rgb="FFCCFFCC"/>
      <color rgb="FF99FF99"/>
      <color rgb="FF00FF99"/>
      <color rgb="FFFFCCFF"/>
      <color rgb="FF99CCFF"/>
      <color rgb="FFFFFF66"/>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531706</xdr:colOff>
      <xdr:row>30</xdr:row>
      <xdr:rowOff>182049</xdr:rowOff>
    </xdr:from>
    <xdr:to>
      <xdr:col>8</xdr:col>
      <xdr:colOff>62272</xdr:colOff>
      <xdr:row>33</xdr:row>
      <xdr:rowOff>179936</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531706" y="6087549"/>
          <a:ext cx="4407366" cy="626537"/>
        </a:xfrm>
        <a:prstGeom prst="rect">
          <a:avLst/>
        </a:prstGeom>
        <a:noFill/>
        <a:ln w="9525">
          <a:noFill/>
          <a:miter lim="800000"/>
          <a:headEnd/>
          <a:tailEnd/>
        </a:ln>
      </xdr:spPr>
    </xdr:pic>
    <xdr:clientData/>
  </xdr:twoCellAnchor>
  <xdr:twoCellAnchor editAs="oneCell">
    <xdr:from>
      <xdr:col>1</xdr:col>
      <xdr:colOff>285750</xdr:colOff>
      <xdr:row>1</xdr:row>
      <xdr:rowOff>38100</xdr:rowOff>
    </xdr:from>
    <xdr:to>
      <xdr:col>7</xdr:col>
      <xdr:colOff>338030</xdr:colOff>
      <xdr:row>11</xdr:row>
      <xdr:rowOff>80458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5350" y="228600"/>
          <a:ext cx="3709880" cy="19664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ata.cms.gov/provider-data/dataset/ijh5-nb2v" TargetMode="External"/><Relationship Id="rId2" Type="http://schemas.openxmlformats.org/officeDocument/2006/relationships/hyperlink" Target="http://www.cms.gov/Medicare/Provider-Enrollment-and-Certification/CertificationandComplianc/downloads/usersguide.pdf" TargetMode="External"/><Relationship Id="rId1" Type="http://schemas.openxmlformats.org/officeDocument/2006/relationships/hyperlink" Target="https://data.cms.gov/provider-data/dataset/djen-97ju" TargetMode="External"/><Relationship Id="rId6" Type="http://schemas.openxmlformats.org/officeDocument/2006/relationships/printerSettings" Target="../printerSettings/printerSettings2.bin"/><Relationship Id="rId5" Type="http://schemas.openxmlformats.org/officeDocument/2006/relationships/hyperlink" Target="https://www.medicare.gov/care-compare/" TargetMode="External"/><Relationship Id="rId4" Type="http://schemas.openxmlformats.org/officeDocument/2006/relationships/hyperlink" Target="https://data.cms.gov/provider-data/dataset/fykj-qje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7"/>
  <sheetViews>
    <sheetView showGridLines="0" tabSelected="1" zoomScaleNormal="100" zoomScaleSheetLayoutView="85" workbookViewId="0">
      <selection activeCell="A25" sqref="A25:I26"/>
    </sheetView>
  </sheetViews>
  <sheetFormatPr defaultColWidth="0" defaultRowHeight="16.5" customHeight="1" zeroHeight="1" x14ac:dyDescent="0.3"/>
  <cols>
    <col min="1" max="9" width="9.140625" style="5" customWidth="1"/>
    <col min="10" max="13" width="0" style="5" hidden="1" customWidth="1"/>
    <col min="14" max="16384" width="9.140625" style="5" hidden="1"/>
  </cols>
  <sheetData>
    <row r="1" spans="1:13" ht="15" customHeight="1" x14ac:dyDescent="0.3">
      <c r="A1" s="4"/>
      <c r="B1" s="4"/>
      <c r="C1" s="4"/>
      <c r="D1" s="4"/>
      <c r="E1" s="4"/>
      <c r="F1" s="4"/>
      <c r="G1" s="4"/>
      <c r="H1" s="4"/>
      <c r="I1" s="4"/>
      <c r="J1" s="4"/>
      <c r="K1" s="4"/>
      <c r="L1" s="4"/>
      <c r="M1" s="4"/>
    </row>
    <row r="2" spans="1:13" ht="15" customHeight="1" x14ac:dyDescent="0.3">
      <c r="A2" s="4"/>
      <c r="B2" s="4"/>
      <c r="C2" s="4"/>
      <c r="D2" s="4"/>
      <c r="E2" s="4"/>
      <c r="F2" s="4"/>
      <c r="G2" s="4"/>
      <c r="H2" s="4"/>
      <c r="I2" s="4"/>
      <c r="J2" s="4"/>
      <c r="K2" s="4"/>
      <c r="L2" s="4"/>
      <c r="M2" s="4"/>
    </row>
    <row r="3" spans="1:13" ht="15" customHeight="1" x14ac:dyDescent="0.3">
      <c r="J3" s="4"/>
      <c r="K3" s="4"/>
      <c r="L3" s="4"/>
      <c r="M3" s="4"/>
    </row>
    <row r="4" spans="1:13" ht="15" customHeight="1" x14ac:dyDescent="0.3">
      <c r="J4" s="4"/>
      <c r="K4" s="4"/>
      <c r="L4" s="4"/>
      <c r="M4" s="4"/>
    </row>
    <row r="5" spans="1:13" ht="15" customHeight="1" x14ac:dyDescent="0.3">
      <c r="J5" s="4"/>
      <c r="K5" s="4"/>
      <c r="L5" s="4"/>
      <c r="M5" s="4"/>
    </row>
    <row r="6" spans="1:13" ht="15" customHeight="1" x14ac:dyDescent="0.3"/>
    <row r="7" spans="1:13" ht="15" customHeight="1" x14ac:dyDescent="0.3"/>
    <row r="8" spans="1:13" ht="15" customHeight="1" x14ac:dyDescent="0.3"/>
    <row r="9" spans="1:13" ht="15" customHeight="1" x14ac:dyDescent="0.3"/>
    <row r="10" spans="1:13" ht="15" customHeight="1" x14ac:dyDescent="0.3"/>
    <row r="11" spans="1:13" x14ac:dyDescent="0.3"/>
    <row r="12" spans="1:13" x14ac:dyDescent="0.3"/>
    <row r="13" spans="1:13" ht="15" customHeight="1" x14ac:dyDescent="0.3"/>
    <row r="14" spans="1:13" ht="15" customHeight="1" x14ac:dyDescent="0.3">
      <c r="A14" s="94" t="s">
        <v>70</v>
      </c>
      <c r="B14" s="94"/>
      <c r="C14" s="94"/>
      <c r="D14" s="94"/>
      <c r="E14" s="94"/>
      <c r="F14" s="94"/>
      <c r="G14" s="94"/>
      <c r="H14" s="94"/>
      <c r="I14" s="94"/>
    </row>
    <row r="15" spans="1:13" ht="15" customHeight="1" x14ac:dyDescent="0.3">
      <c r="A15" s="94"/>
      <c r="B15" s="94"/>
      <c r="C15" s="94"/>
      <c r="D15" s="94"/>
      <c r="E15" s="94"/>
      <c r="F15" s="94"/>
      <c r="G15" s="94"/>
      <c r="H15" s="94"/>
      <c r="I15" s="94"/>
    </row>
    <row r="16" spans="1:13" ht="15" customHeight="1" x14ac:dyDescent="0.3">
      <c r="A16" s="94"/>
      <c r="B16" s="94"/>
      <c r="C16" s="94"/>
      <c r="D16" s="94"/>
      <c r="E16" s="94"/>
      <c r="F16" s="94"/>
      <c r="G16" s="94"/>
      <c r="H16" s="94"/>
      <c r="I16" s="94"/>
    </row>
    <row r="17" spans="1:13" ht="15" customHeight="1" x14ac:dyDescent="0.3">
      <c r="A17" s="94"/>
      <c r="B17" s="94"/>
      <c r="C17" s="94"/>
      <c r="D17" s="94"/>
      <c r="E17" s="94"/>
      <c r="F17" s="94"/>
      <c r="G17" s="94"/>
      <c r="H17" s="94"/>
      <c r="I17" s="94"/>
    </row>
    <row r="18" spans="1:13" ht="15" customHeight="1" x14ac:dyDescent="0.3">
      <c r="A18" s="94"/>
      <c r="B18" s="94"/>
      <c r="C18" s="94"/>
      <c r="D18" s="94"/>
      <c r="E18" s="94"/>
      <c r="F18" s="94"/>
      <c r="G18" s="94"/>
      <c r="H18" s="94"/>
      <c r="I18" s="94"/>
    </row>
    <row r="19" spans="1:13" ht="15" customHeight="1" x14ac:dyDescent="0.3">
      <c r="A19" s="94"/>
      <c r="B19" s="94"/>
      <c r="C19" s="94"/>
      <c r="D19" s="94"/>
      <c r="E19" s="94"/>
      <c r="F19" s="94"/>
      <c r="G19" s="94"/>
      <c r="H19" s="94"/>
      <c r="I19" s="94"/>
    </row>
    <row r="20" spans="1:13" ht="15" customHeight="1" x14ac:dyDescent="0.3">
      <c r="A20" s="94"/>
      <c r="B20" s="94"/>
      <c r="C20" s="94"/>
      <c r="D20" s="94"/>
      <c r="E20" s="94"/>
      <c r="F20" s="94"/>
      <c r="G20" s="94"/>
      <c r="H20" s="94"/>
      <c r="I20" s="94"/>
    </row>
    <row r="21" spans="1:13" ht="15" customHeight="1" x14ac:dyDescent="0.3">
      <c r="A21" s="94"/>
      <c r="B21" s="94"/>
      <c r="C21" s="94"/>
      <c r="D21" s="94"/>
      <c r="E21" s="94"/>
      <c r="F21" s="94"/>
      <c r="G21" s="94"/>
      <c r="H21" s="94"/>
      <c r="I21" s="94"/>
    </row>
    <row r="22" spans="1:13" x14ac:dyDescent="0.3"/>
    <row r="23" spans="1:13" x14ac:dyDescent="0.3"/>
    <row r="24" spans="1:13" ht="15" customHeight="1" x14ac:dyDescent="0.3">
      <c r="J24" s="6"/>
      <c r="K24" s="6"/>
      <c r="L24" s="6"/>
      <c r="M24" s="6"/>
    </row>
    <row r="25" spans="1:13" x14ac:dyDescent="0.3">
      <c r="A25" s="93" t="s">
        <v>88</v>
      </c>
      <c r="B25" s="93"/>
      <c r="C25" s="93"/>
      <c r="D25" s="93"/>
      <c r="E25" s="93"/>
      <c r="F25" s="93"/>
      <c r="G25" s="93"/>
      <c r="H25" s="93"/>
      <c r="I25" s="93"/>
      <c r="J25" s="6"/>
      <c r="K25" s="6"/>
      <c r="L25" s="6"/>
      <c r="M25" s="6"/>
    </row>
    <row r="26" spans="1:13" x14ac:dyDescent="0.3">
      <c r="A26" s="93"/>
      <c r="B26" s="93"/>
      <c r="C26" s="93"/>
      <c r="D26" s="93"/>
      <c r="E26" s="93"/>
      <c r="F26" s="93"/>
      <c r="G26" s="93"/>
      <c r="H26" s="93"/>
      <c r="I26" s="93"/>
      <c r="J26" s="6"/>
      <c r="K26" s="6"/>
      <c r="L26" s="6"/>
      <c r="M26" s="6"/>
    </row>
    <row r="27" spans="1:13" x14ac:dyDescent="0.3">
      <c r="A27" s="93" t="s">
        <v>94</v>
      </c>
      <c r="B27" s="93"/>
      <c r="C27" s="93"/>
      <c r="D27" s="93"/>
      <c r="E27" s="93"/>
      <c r="F27" s="93"/>
      <c r="G27" s="93"/>
      <c r="H27" s="93"/>
      <c r="I27" s="93"/>
      <c r="J27" s="6"/>
      <c r="K27" s="6"/>
      <c r="L27" s="6"/>
      <c r="M27" s="6"/>
    </row>
    <row r="28" spans="1:13" x14ac:dyDescent="0.3">
      <c r="A28" s="93"/>
      <c r="B28" s="93"/>
      <c r="C28" s="93"/>
      <c r="D28" s="93"/>
      <c r="E28" s="93"/>
      <c r="F28" s="93"/>
      <c r="G28" s="93"/>
      <c r="H28" s="93"/>
      <c r="I28" s="93"/>
      <c r="J28" s="6"/>
      <c r="K28" s="6"/>
      <c r="L28" s="6"/>
      <c r="M28" s="6"/>
    </row>
    <row r="29" spans="1:13" x14ac:dyDescent="0.3">
      <c r="J29" s="6"/>
      <c r="K29" s="6"/>
      <c r="L29" s="6"/>
      <c r="M29" s="6"/>
    </row>
    <row r="30" spans="1:13" x14ac:dyDescent="0.3">
      <c r="J30" s="6"/>
      <c r="K30" s="6"/>
      <c r="L30" s="6"/>
      <c r="M30" s="6"/>
    </row>
    <row r="31" spans="1:13" x14ac:dyDescent="0.3">
      <c r="J31" s="6"/>
      <c r="K31" s="6"/>
      <c r="L31" s="6"/>
      <c r="M31" s="6"/>
    </row>
    <row r="32" spans="1:13" x14ac:dyDescent="0.3"/>
    <row r="33" spans="1:1" x14ac:dyDescent="0.3"/>
    <row r="34" spans="1:1" x14ac:dyDescent="0.3"/>
    <row r="35" spans="1:1" x14ac:dyDescent="0.3"/>
    <row r="36" spans="1:1" x14ac:dyDescent="0.3"/>
    <row r="37" spans="1:1" x14ac:dyDescent="0.3"/>
    <row r="38" spans="1:1" s="95" customFormat="1" ht="16.5" customHeight="1" x14ac:dyDescent="0.25">
      <c r="A38" s="95" t="s">
        <v>95</v>
      </c>
    </row>
    <row r="39" spans="1:1" s="95" customFormat="1" ht="16.5" customHeight="1" x14ac:dyDescent="0.25"/>
    <row r="40" spans="1:1" s="95" customFormat="1" ht="16.5" customHeight="1" x14ac:dyDescent="0.25"/>
    <row r="41" spans="1:1" s="95" customFormat="1" ht="16.5" customHeight="1" x14ac:dyDescent="0.25"/>
    <row r="42" spans="1:1" s="95" customFormat="1" ht="16.5" customHeight="1" x14ac:dyDescent="0.25"/>
    <row r="43" spans="1:1" s="95" customFormat="1" ht="16.5" customHeight="1" x14ac:dyDescent="0.25"/>
    <row r="44" spans="1:1" s="95" customFormat="1" ht="16.5" customHeight="1" x14ac:dyDescent="0.25"/>
    <row r="45" spans="1:1" s="95" customFormat="1" ht="16.5" customHeight="1" x14ac:dyDescent="0.25"/>
    <row r="46" spans="1:1" x14ac:dyDescent="0.3"/>
    <row r="47" spans="1:1" x14ac:dyDescent="0.3"/>
  </sheetData>
  <sheetProtection algorithmName="SHA-512" hashValue="IzodqZfptNcKN72ECy0HayBRI5pjKoM7/8T5r0l0GNxfpi7wDPN8EGbD7utUl1/1ZlKSUr1+UuFelhliSs55ZQ==" saltValue="Yk+OJjdCbqIQSZmm0hh2tA==" spinCount="100000" sheet="1" objects="1" scenarios="1"/>
  <mergeCells count="4">
    <mergeCell ref="A25:I26"/>
    <mergeCell ref="A14:I21"/>
    <mergeCell ref="A27:I28"/>
    <mergeCell ref="A38:XFD45"/>
  </mergeCells>
  <printOptions horizontalCentered="1"/>
  <pageMargins left="0.7" right="0.7" top="0.75" bottom="0.75" header="0.3" footer="0.3"/>
  <pageSetup scale="90" orientation="portrait" r:id="rId1"/>
  <headerFooter>
    <oddHeader>&amp;C&amp;"-,Bold"&amp;A</oddHeader>
    <oddFooter>&amp;LPage &amp;P&amp;  of &amp;N&amp;R&amp;T&amp; ,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55"/>
  <sheetViews>
    <sheetView showGridLines="0" zoomScaleNormal="100" workbookViewId="0">
      <pane ySplit="1" topLeftCell="A2" activePane="bottomLeft" state="frozen"/>
      <selection pane="bottomLeft" activeCell="A2" sqref="A2"/>
    </sheetView>
  </sheetViews>
  <sheetFormatPr defaultColWidth="0" defaultRowHeight="15" zeroHeight="1" x14ac:dyDescent="0.25"/>
  <cols>
    <col min="1" max="1" width="178.28515625" customWidth="1"/>
    <col min="2" max="2" width="2.42578125" hidden="1" customWidth="1"/>
    <col min="3" max="16384" width="4.42578125" hidden="1"/>
  </cols>
  <sheetData>
    <row r="1" spans="1:1" x14ac:dyDescent="0.25">
      <c r="A1" s="79" t="s">
        <v>74</v>
      </c>
    </row>
    <row r="2" spans="1:1" ht="3.6" customHeight="1" x14ac:dyDescent="0.25">
      <c r="A2" s="80"/>
    </row>
    <row r="3" spans="1:1" x14ac:dyDescent="0.25">
      <c r="A3" s="79" t="s">
        <v>0</v>
      </c>
    </row>
    <row r="4" spans="1:1" x14ac:dyDescent="0.25">
      <c r="A4" t="s">
        <v>71</v>
      </c>
    </row>
    <row r="5" spans="1:1" ht="30" x14ac:dyDescent="0.25">
      <c r="A5" s="81" t="s">
        <v>78</v>
      </c>
    </row>
    <row r="6" spans="1:1" x14ac:dyDescent="0.25">
      <c r="A6" s="81" t="s">
        <v>75</v>
      </c>
    </row>
    <row r="7" spans="1:1" x14ac:dyDescent="0.25">
      <c r="A7" s="90" t="s">
        <v>76</v>
      </c>
    </row>
    <row r="8" spans="1:1" ht="7.5" customHeight="1" x14ac:dyDescent="0.25">
      <c r="A8" s="80"/>
    </row>
    <row r="9" spans="1:1" x14ac:dyDescent="0.25">
      <c r="A9" s="79" t="s">
        <v>1</v>
      </c>
    </row>
    <row r="10" spans="1:1" x14ac:dyDescent="0.25">
      <c r="A10" t="s">
        <v>91</v>
      </c>
    </row>
    <row r="11" spans="1:1" x14ac:dyDescent="0.25">
      <c r="A11" t="s">
        <v>79</v>
      </c>
    </row>
    <row r="12" spans="1:1" x14ac:dyDescent="0.25">
      <c r="A12" s="82" t="s">
        <v>12</v>
      </c>
    </row>
    <row r="13" spans="1:1" x14ac:dyDescent="0.25">
      <c r="A13" t="s">
        <v>32</v>
      </c>
    </row>
    <row r="14" spans="1:1" x14ac:dyDescent="0.25">
      <c r="A14" s="82" t="s">
        <v>52</v>
      </c>
    </row>
    <row r="15" spans="1:1" x14ac:dyDescent="0.25">
      <c r="A15" t="s">
        <v>80</v>
      </c>
    </row>
    <row r="16" spans="1:1" x14ac:dyDescent="0.25">
      <c r="A16" s="82" t="s">
        <v>62</v>
      </c>
    </row>
    <row r="17" spans="1:1" x14ac:dyDescent="0.25">
      <c r="A17" s="82" t="s">
        <v>53</v>
      </c>
    </row>
    <row r="18" spans="1:1" ht="7.5" customHeight="1" x14ac:dyDescent="0.25">
      <c r="A18" s="80"/>
    </row>
    <row r="19" spans="1:1" x14ac:dyDescent="0.25">
      <c r="A19" s="79" t="s">
        <v>2</v>
      </c>
    </row>
    <row r="20" spans="1:1" x14ac:dyDescent="0.25">
      <c r="A20" t="s">
        <v>66</v>
      </c>
    </row>
    <row r="21" spans="1:1" x14ac:dyDescent="0.25">
      <c r="A21" s="83" t="s">
        <v>13</v>
      </c>
    </row>
    <row r="22" spans="1:1" s="81" customFormat="1" x14ac:dyDescent="0.25">
      <c r="A22" t="s">
        <v>83</v>
      </c>
    </row>
    <row r="23" spans="1:1" s="81" customFormat="1" x14ac:dyDescent="0.25">
      <c r="A23" t="s">
        <v>85</v>
      </c>
    </row>
    <row r="24" spans="1:1" s="81" customFormat="1" x14ac:dyDescent="0.25">
      <c r="A24" t="s">
        <v>86</v>
      </c>
    </row>
    <row r="25" spans="1:1" s="81" customFormat="1" x14ac:dyDescent="0.25">
      <c r="A25" t="s">
        <v>87</v>
      </c>
    </row>
    <row r="26" spans="1:1" s="92" customFormat="1" x14ac:dyDescent="0.25">
      <c r="A26" s="91" t="s">
        <v>84</v>
      </c>
    </row>
    <row r="27" spans="1:1" s="81" customFormat="1" ht="45" x14ac:dyDescent="0.25">
      <c r="A27" s="81" t="s">
        <v>81</v>
      </c>
    </row>
    <row r="28" spans="1:1" ht="45" x14ac:dyDescent="0.25">
      <c r="A28" s="81" t="s">
        <v>82</v>
      </c>
    </row>
    <row r="29" spans="1:1" x14ac:dyDescent="0.25">
      <c r="A29" t="s">
        <v>63</v>
      </c>
    </row>
    <row r="30" spans="1:1" x14ac:dyDescent="0.25">
      <c r="A30" s="83" t="s">
        <v>67</v>
      </c>
    </row>
    <row r="31" spans="1:1" x14ac:dyDescent="0.25">
      <c r="A31" t="s">
        <v>42</v>
      </c>
    </row>
    <row r="32" spans="1:1" x14ac:dyDescent="0.25">
      <c r="A32" s="83" t="s">
        <v>69</v>
      </c>
    </row>
    <row r="33" spans="1:1" x14ac:dyDescent="0.25">
      <c r="A33" t="s">
        <v>65</v>
      </c>
    </row>
    <row r="34" spans="1:1" x14ac:dyDescent="0.25">
      <c r="A34" s="83" t="s">
        <v>68</v>
      </c>
    </row>
    <row r="35" spans="1:1" ht="7.5" customHeight="1" x14ac:dyDescent="0.25">
      <c r="A35" s="80"/>
    </row>
    <row r="36" spans="1:1" x14ac:dyDescent="0.25">
      <c r="A36" s="79" t="s">
        <v>72</v>
      </c>
    </row>
    <row r="37" spans="1:1" x14ac:dyDescent="0.25">
      <c r="A37" t="s">
        <v>73</v>
      </c>
    </row>
    <row r="38" spans="1:1" x14ac:dyDescent="0.25">
      <c r="A38" t="s">
        <v>43</v>
      </c>
    </row>
    <row r="39" spans="1:1" x14ac:dyDescent="0.25">
      <c r="A39" s="82" t="s">
        <v>44</v>
      </c>
    </row>
    <row r="40" spans="1:1" x14ac:dyDescent="0.25">
      <c r="A40" t="s">
        <v>54</v>
      </c>
    </row>
    <row r="41" spans="1:1" x14ac:dyDescent="0.25">
      <c r="A41" t="s">
        <v>55</v>
      </c>
    </row>
    <row r="42" spans="1:1" x14ac:dyDescent="0.25">
      <c r="A42" t="s">
        <v>56</v>
      </c>
    </row>
    <row r="43" spans="1:1" x14ac:dyDescent="0.25">
      <c r="A43" t="s">
        <v>45</v>
      </c>
    </row>
    <row r="44" spans="1:1" x14ac:dyDescent="0.25">
      <c r="A44" t="s">
        <v>46</v>
      </c>
    </row>
    <row r="45" spans="1:1" x14ac:dyDescent="0.25">
      <c r="A45" t="s">
        <v>60</v>
      </c>
    </row>
    <row r="46" spans="1:1" x14ac:dyDescent="0.25">
      <c r="A46" s="82" t="s">
        <v>47</v>
      </c>
    </row>
    <row r="47" spans="1:1" ht="30" x14ac:dyDescent="0.25">
      <c r="A47" s="81" t="s">
        <v>64</v>
      </c>
    </row>
    <row r="48" spans="1:1" x14ac:dyDescent="0.25">
      <c r="A48" s="82" t="s">
        <v>61</v>
      </c>
    </row>
    <row r="49" spans="1:1" x14ac:dyDescent="0.25">
      <c r="A49" t="s">
        <v>48</v>
      </c>
    </row>
    <row r="50" spans="1:1" x14ac:dyDescent="0.25">
      <c r="A50" s="82" t="s">
        <v>49</v>
      </c>
    </row>
    <row r="51" spans="1:1" x14ac:dyDescent="0.25">
      <c r="A51" s="82" t="s">
        <v>50</v>
      </c>
    </row>
    <row r="52" spans="1:1" x14ac:dyDescent="0.25">
      <c r="A52" s="82" t="s">
        <v>51</v>
      </c>
    </row>
    <row r="53" spans="1:1" ht="7.5" customHeight="1" x14ac:dyDescent="0.25">
      <c r="A53" s="80"/>
    </row>
    <row r="54" spans="1:1" x14ac:dyDescent="0.25"/>
    <row r="55" spans="1:1" x14ac:dyDescent="0.25"/>
  </sheetData>
  <sheetProtection algorithmName="SHA-512" hashValue="0Il2wwk6+PB1pAHmuA8m4gt/pv90VvF3/LKnHySRpaJDXtyiCf3lD3wXeRYzCEUOs/VmEHMPu/aqv1eNp2ZESA==" saltValue="FPxEFxS+qNbmlYIufY77PA==" spinCount="100000" sheet="1" objects="1" scenarios="1"/>
  <hyperlinks>
    <hyperlink ref="A30" r:id="rId1" xr:uid="{00000000-0004-0000-0100-000000000000}"/>
    <hyperlink ref="A21" r:id="rId2" xr:uid="{00000000-0004-0000-0100-000001000000}"/>
    <hyperlink ref="A32" r:id="rId3" xr:uid="{00000000-0004-0000-0100-000003000000}"/>
    <hyperlink ref="A34" r:id="rId4" xr:uid="{00000000-0004-0000-0100-000004000000}"/>
    <hyperlink ref="A7" r:id="rId5" xr:uid="{8E2DDC08-DEDF-4B9A-94AB-E3520336B8C2}"/>
  </hyperlinks>
  <printOptions horizontalCentered="1"/>
  <pageMargins left="0.5" right="0.5" top="0.5" bottom="0.5" header="0.3" footer="0.3"/>
  <pageSetup scale="69" orientation="landscape" r:id="rId6"/>
  <headerFooter>
    <oddHeader>&amp;C&amp;"-,Bold"&amp;A</oddHeader>
    <oddFooter>&amp;LPage &amp;P&amp;  of &amp;N&amp;R&amp;T&amp; ,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133"/>
  <sheetViews>
    <sheetView showGridLines="0" zoomScaleNormal="100" workbookViewId="0">
      <pane ySplit="2" topLeftCell="A3" activePane="bottomLeft" state="frozen"/>
      <selection pane="bottomLeft" activeCell="B3" sqref="B3"/>
    </sheetView>
  </sheetViews>
  <sheetFormatPr defaultColWidth="0" defaultRowHeight="15" zeroHeight="1" x14ac:dyDescent="0.25"/>
  <cols>
    <col min="1" max="1" width="39.7109375" customWidth="1"/>
    <col min="2" max="2" width="9.5703125" style="10" customWidth="1"/>
    <col min="3" max="4" width="9.5703125" style="12" customWidth="1"/>
    <col min="5" max="5" width="9.5703125" style="11" customWidth="1"/>
    <col min="6" max="6" width="12" style="11" customWidth="1"/>
    <col min="7" max="7" width="2" customWidth="1"/>
    <col min="8" max="14" width="12" customWidth="1"/>
    <col min="15" max="15" width="1.7109375" customWidth="1"/>
    <col min="16" max="16384" width="9.140625" hidden="1"/>
  </cols>
  <sheetData>
    <row r="1" spans="1:14" ht="90" customHeight="1" thickBot="1" x14ac:dyDescent="0.3">
      <c r="A1" s="96" t="s">
        <v>77</v>
      </c>
      <c r="B1" s="97"/>
      <c r="C1" s="97"/>
      <c r="D1" s="97"/>
      <c r="E1" s="97"/>
      <c r="F1" s="97"/>
      <c r="G1" s="97"/>
      <c r="H1" s="97"/>
      <c r="I1" s="97"/>
      <c r="J1" s="97"/>
      <c r="K1" s="97"/>
      <c r="L1" s="97"/>
      <c r="M1" s="97"/>
      <c r="N1" s="98"/>
    </row>
    <row r="2" spans="1:14" ht="30.75" thickBot="1" x14ac:dyDescent="0.3">
      <c r="A2" s="36" t="s">
        <v>3</v>
      </c>
      <c r="B2" s="37" t="s">
        <v>22</v>
      </c>
      <c r="C2" s="38" t="s">
        <v>23</v>
      </c>
      <c r="D2" s="38" t="s">
        <v>24</v>
      </c>
      <c r="E2" s="39" t="s">
        <v>4</v>
      </c>
      <c r="F2" s="40" t="s">
        <v>11</v>
      </c>
      <c r="G2" s="78"/>
      <c r="H2" s="62" t="s">
        <v>33</v>
      </c>
      <c r="I2" s="63" t="s">
        <v>34</v>
      </c>
      <c r="J2" s="64" t="s">
        <v>35</v>
      </c>
      <c r="K2" s="65" t="s">
        <v>36</v>
      </c>
      <c r="L2" s="66" t="s">
        <v>58</v>
      </c>
      <c r="M2" s="67" t="s">
        <v>57</v>
      </c>
      <c r="N2" s="68" t="s">
        <v>25</v>
      </c>
    </row>
    <row r="3" spans="1:14" x14ac:dyDescent="0.25">
      <c r="A3" s="72" t="s">
        <v>16</v>
      </c>
      <c r="B3" s="73"/>
      <c r="C3" s="74">
        <v>0</v>
      </c>
      <c r="D3" s="74">
        <v>1.34</v>
      </c>
      <c r="E3" s="75">
        <v>100</v>
      </c>
      <c r="F3" s="77" t="str">
        <f>IF(
OR(B3&lt;0,B3&gt;100),"Invalid Entry",
IF(B3="","",
IF(AND(B3&gt;=C3,B3&lt;=D3),E3,
IF(AND(B3&gt;=C4,B3&lt;=D4),E4,
IF(AND(B3&gt;=C5,B3&lt;=D5),E5,
IF(AND(B3&gt;=C6,B3&lt;=D6),E6,
IF(AND(B3&gt;=C7,B3&lt;=D7),E7,"ERROR")))))))</f>
        <v/>
      </c>
      <c r="H3" s="55">
        <v>155</v>
      </c>
      <c r="I3" s="56">
        <v>465</v>
      </c>
      <c r="J3" s="57">
        <v>144</v>
      </c>
      <c r="K3" s="58">
        <v>438</v>
      </c>
      <c r="L3" s="59">
        <v>299</v>
      </c>
      <c r="M3" s="60">
        <v>904</v>
      </c>
      <c r="N3" s="61">
        <v>1</v>
      </c>
    </row>
    <row r="4" spans="1:14" x14ac:dyDescent="0.25">
      <c r="A4" s="71"/>
      <c r="B4" s="29"/>
      <c r="C4" s="17">
        <v>1.35</v>
      </c>
      <c r="D4" s="17">
        <v>2.46</v>
      </c>
      <c r="E4" s="18">
        <v>80</v>
      </c>
      <c r="F4" s="30"/>
      <c r="H4" s="41">
        <v>466</v>
      </c>
      <c r="I4" s="53">
        <v>565</v>
      </c>
      <c r="J4" s="51">
        <v>439</v>
      </c>
      <c r="K4" s="49">
        <v>525</v>
      </c>
      <c r="L4" s="47">
        <v>905</v>
      </c>
      <c r="M4" s="45">
        <v>1091</v>
      </c>
      <c r="N4" s="43">
        <v>2</v>
      </c>
    </row>
    <row r="5" spans="1:14" x14ac:dyDescent="0.25">
      <c r="A5" s="28"/>
      <c r="B5" s="29"/>
      <c r="C5" s="15">
        <v>2.4699999999999998</v>
      </c>
      <c r="D5" s="15">
        <v>3.56</v>
      </c>
      <c r="E5" s="16">
        <v>60</v>
      </c>
      <c r="F5" s="30"/>
      <c r="H5" s="41">
        <v>566</v>
      </c>
      <c r="I5" s="53">
        <v>640</v>
      </c>
      <c r="J5" s="51">
        <v>526</v>
      </c>
      <c r="K5" s="49">
        <v>625</v>
      </c>
      <c r="L5" s="47">
        <v>1092</v>
      </c>
      <c r="M5" s="45">
        <v>1266</v>
      </c>
      <c r="N5" s="43">
        <v>3</v>
      </c>
    </row>
    <row r="6" spans="1:14" x14ac:dyDescent="0.25">
      <c r="A6" s="28"/>
      <c r="B6" s="29"/>
      <c r="C6" s="15">
        <v>3.5700000000000003</v>
      </c>
      <c r="D6" s="15">
        <v>5.1400000000000006</v>
      </c>
      <c r="E6" s="16">
        <v>40</v>
      </c>
      <c r="F6" s="30"/>
      <c r="H6" s="41">
        <v>641</v>
      </c>
      <c r="I6" s="53">
        <v>735</v>
      </c>
      <c r="J6" s="51">
        <v>626</v>
      </c>
      <c r="K6" s="49">
        <v>719</v>
      </c>
      <c r="L6" s="47">
        <v>1267</v>
      </c>
      <c r="M6" s="45">
        <v>1455</v>
      </c>
      <c r="N6" s="43">
        <v>4</v>
      </c>
    </row>
    <row r="7" spans="1:14" ht="15.75" thickBot="1" x14ac:dyDescent="0.3">
      <c r="A7" s="28"/>
      <c r="B7" s="29"/>
      <c r="C7" s="19">
        <v>5.1499999999999995</v>
      </c>
      <c r="D7" s="19">
        <v>100</v>
      </c>
      <c r="E7" s="20">
        <v>20</v>
      </c>
      <c r="F7" s="30"/>
      <c r="H7" s="42">
        <v>736</v>
      </c>
      <c r="I7" s="54">
        <v>1150</v>
      </c>
      <c r="J7" s="52">
        <v>720</v>
      </c>
      <c r="K7" s="50">
        <v>1150</v>
      </c>
      <c r="L7" s="48">
        <v>1456</v>
      </c>
      <c r="M7" s="46">
        <v>2300</v>
      </c>
      <c r="N7" s="44">
        <v>5</v>
      </c>
    </row>
    <row r="8" spans="1:14" ht="15.75" thickBot="1" x14ac:dyDescent="0.3">
      <c r="A8" s="26" t="s">
        <v>89</v>
      </c>
      <c r="B8" s="69"/>
      <c r="C8" s="15">
        <v>0</v>
      </c>
      <c r="D8" s="15">
        <v>2.88</v>
      </c>
      <c r="E8" s="16">
        <v>100</v>
      </c>
      <c r="F8" s="27" t="str">
        <f>IF(
OR(B8&lt;0,B8&gt;100),"Invalid Entry",
IF(B8="","",
IF(AND(B8&gt;=C8,B8&lt;=D8),E8,
IF(AND(B8&gt;=C9,B8&lt;=D9),E9,
IF(AND(B8&gt;=C10,B8&lt;=D10),E10,
IF(AND(B8&gt;=C11,B8&lt;=D11),E11,
IF(AND(B8&gt;=C12,B8&lt;=D12),E12,"ERROR")))))))</f>
        <v/>
      </c>
    </row>
    <row r="9" spans="1:14" x14ac:dyDescent="0.25">
      <c r="A9" s="71"/>
      <c r="B9" s="29"/>
      <c r="C9" s="17">
        <v>2.89</v>
      </c>
      <c r="D9" s="17">
        <v>4.45</v>
      </c>
      <c r="E9" s="18">
        <v>80</v>
      </c>
      <c r="F9" s="30"/>
      <c r="H9" s="109" t="s">
        <v>28</v>
      </c>
      <c r="I9" s="110"/>
      <c r="J9" s="110"/>
      <c r="K9" s="21" t="str">
        <f>IF(COUNTIF(F3:F63,"Invalid Entry")&gt;0,"Invalid Entry",
  IF(SUM(K20:K21)&lt;9,"Too Few",
  SUM(F3:F63)))</f>
        <v>Too Few</v>
      </c>
    </row>
    <row r="10" spans="1:14" ht="15.75" thickBot="1" x14ac:dyDescent="0.3">
      <c r="A10" s="28"/>
      <c r="B10" s="29"/>
      <c r="C10" s="15">
        <v>4.46</v>
      </c>
      <c r="D10" s="15">
        <v>5.97</v>
      </c>
      <c r="E10" s="16">
        <v>60</v>
      </c>
      <c r="F10" s="30"/>
      <c r="H10" s="111" t="s">
        <v>30</v>
      </c>
      <c r="I10" s="112"/>
      <c r="J10" s="112"/>
      <c r="K10" s="22" t="str">
        <f>IF(I7="Invalid Entry","Invalid Entry",
  IF(OR(K9&lt;$H$3,K9&gt;$I$7),"N/A",
  VLOOKUP(K9,$H$3:$N$7,7)))</f>
        <v>N/A</v>
      </c>
    </row>
    <row r="11" spans="1:14" ht="15.75" thickBot="1" x14ac:dyDescent="0.3">
      <c r="A11" s="28"/>
      <c r="B11" s="29"/>
      <c r="C11" s="15">
        <v>5.98</v>
      </c>
      <c r="D11" s="15">
        <v>7.97</v>
      </c>
      <c r="E11" s="16">
        <v>40</v>
      </c>
      <c r="F11" s="30"/>
      <c r="H11" s="14"/>
      <c r="I11" s="14"/>
      <c r="J11" s="14"/>
    </row>
    <row r="12" spans="1:14" x14ac:dyDescent="0.25">
      <c r="A12" s="28"/>
      <c r="B12" s="29"/>
      <c r="C12" s="19">
        <v>7.98</v>
      </c>
      <c r="D12" s="19">
        <v>100</v>
      </c>
      <c r="E12" s="20">
        <v>20</v>
      </c>
      <c r="F12" s="30"/>
      <c r="H12" s="107" t="s">
        <v>26</v>
      </c>
      <c r="I12" s="108"/>
      <c r="J12" s="108"/>
      <c r="K12" s="23" t="str">
        <f>IF(COUNTIF(F73:F113,"Invalid Entry")&gt;0,"Invalid Entry",
  IF(SUM(K22:K23)&lt;6,"Too Few",
  SUM(F73:F113)))</f>
        <v>Too Few</v>
      </c>
    </row>
    <row r="13" spans="1:14" x14ac:dyDescent="0.25">
      <c r="A13" s="26" t="s">
        <v>5</v>
      </c>
      <c r="B13" s="69"/>
      <c r="C13" s="15">
        <v>0</v>
      </c>
      <c r="D13" s="15">
        <v>0.70000000000000007</v>
      </c>
      <c r="E13" s="16">
        <v>100</v>
      </c>
      <c r="F13" s="27" t="str">
        <f>IF(
OR(B13&lt;0,B13&gt;100),"Invalid Entry",
IF(B13="","",
IF(AND(B13&gt;=C13,B13&lt;=D13),E13,
IF(AND(B13&gt;=C14,B13&lt;=D14),E14,
IF(AND(B13&gt;=C15,B13&lt;=D15),E15,
IF(AND(B13&gt;=C16,B13&lt;=D16),E16,
IF(AND(B13&gt;=C17,B13&lt;=D17),E17,"ERROR")))))))</f>
        <v/>
      </c>
      <c r="H13" s="105" t="s">
        <v>27</v>
      </c>
      <c r="I13" s="106"/>
      <c r="J13" s="106"/>
      <c r="K13" s="24" t="str">
        <f>IF(K12="Invalid Entry","Invalid Entry",
  IF(K12="Too Few","Too Few",
  ROUND(K12*1150/800,0)))</f>
        <v>Too Few</v>
      </c>
    </row>
    <row r="14" spans="1:14" ht="15.75" thickBot="1" x14ac:dyDescent="0.3">
      <c r="A14" s="71"/>
      <c r="B14" s="29"/>
      <c r="C14" s="17">
        <v>0.71000000000000008</v>
      </c>
      <c r="D14" s="17">
        <v>1.6</v>
      </c>
      <c r="E14" s="18">
        <v>80</v>
      </c>
      <c r="F14" s="30"/>
      <c r="H14" s="103" t="s">
        <v>29</v>
      </c>
      <c r="I14" s="104"/>
      <c r="J14" s="104"/>
      <c r="K14" s="25" t="str">
        <f>IF(K12="Invalid Entry","Invalid Entry",
  IF(OR(K13&lt;$J$3,K13&gt;$K$7),"N/A",
  VLOOKUP(K13,$J$3:$N$7,5)))</f>
        <v>N/A</v>
      </c>
    </row>
    <row r="15" spans="1:14" ht="15.75" thickBot="1" x14ac:dyDescent="0.3">
      <c r="A15" s="28"/>
      <c r="B15" s="29"/>
      <c r="C15" s="15">
        <v>1.6099999999999999</v>
      </c>
      <c r="D15" s="15">
        <v>2.7199999999999998</v>
      </c>
      <c r="E15" s="16">
        <v>60</v>
      </c>
      <c r="F15" s="30"/>
      <c r="H15" s="14"/>
      <c r="I15" s="14"/>
      <c r="J15" s="14"/>
    </row>
    <row r="16" spans="1:14" x14ac:dyDescent="0.25">
      <c r="A16" s="28"/>
      <c r="B16" s="29"/>
      <c r="C16" s="15">
        <v>2.73</v>
      </c>
      <c r="D16" s="15">
        <v>4.5199999999999996</v>
      </c>
      <c r="E16" s="16">
        <v>40</v>
      </c>
      <c r="F16" s="30"/>
      <c r="H16" s="99" t="s">
        <v>59</v>
      </c>
      <c r="I16" s="100"/>
      <c r="J16" s="100"/>
      <c r="K16" s="9" t="str">
        <f>IF(OR(K9="Invalid Entry",K13="Invalid Entry"),"Invalid Entry",
  IF(AND(K9="Too Few",K12="Too Few"),"Too Few",
  IF(K9="Too Few",K13,
  IF(K12="Too Few",K9,
  K9+K13))))</f>
        <v>Too Few</v>
      </c>
    </row>
    <row r="17" spans="1:11" ht="15.75" thickBot="1" x14ac:dyDescent="0.3">
      <c r="A17" s="28"/>
      <c r="B17" s="29"/>
      <c r="C17" s="19">
        <v>4.53</v>
      </c>
      <c r="D17" s="19">
        <v>100</v>
      </c>
      <c r="E17" s="20">
        <v>20</v>
      </c>
      <c r="F17" s="30"/>
      <c r="H17" s="101" t="s">
        <v>31</v>
      </c>
      <c r="I17" s="102"/>
      <c r="J17" s="102"/>
      <c r="K17" s="1" t="str">
        <f>IF(K16="Invalid Entry","Invalid Entry",
  IF(OR(K16&lt;L3,K16&gt;M7),"N/A",
  IF(AND(K10&gt;=1,K14="N/A"),K10,
  IF(AND(K10&gt;=1,K14="Invalid Entry"),K10,
  IF(AND(K10="N/A",K14&gt;1),K14,
  IF(AND(K10="Invalid Entry",K14&gt;1),K14,
  VLOOKUP(K16,L3:N7,3)))))))</f>
        <v>N/A</v>
      </c>
    </row>
    <row r="18" spans="1:11" ht="15.75" thickBot="1" x14ac:dyDescent="0.3">
      <c r="A18" s="26" t="s">
        <v>41</v>
      </c>
      <c r="B18" s="69"/>
      <c r="C18" s="15">
        <v>0</v>
      </c>
      <c r="D18" s="15">
        <v>0.5</v>
      </c>
      <c r="E18" s="16">
        <v>100</v>
      </c>
      <c r="F18" s="27" t="str">
        <f>IF(
OR(B18&lt;0,B18&gt;100),"Invalid Entry",
IF(B18="","",
IF(AND(B18&gt;=C18,B18&lt;=D18),E18,
IF(AND(B18&gt;=C19,B18&lt;=D19),E19,
IF(AND(B18&gt;=C20,B18&lt;=D20),E20,
IF(AND(B18&gt;=C21,B18&lt;=D21),E21,
IF(AND(B18&gt;=C22,B18&lt;=D22),E22,"ERROR")))))))</f>
        <v/>
      </c>
    </row>
    <row r="19" spans="1:11" ht="15.75" thickBot="1" x14ac:dyDescent="0.3">
      <c r="A19" s="71"/>
      <c r="B19" s="29"/>
      <c r="C19" s="17">
        <v>0.51</v>
      </c>
      <c r="D19" s="17">
        <v>1.26</v>
      </c>
      <c r="E19" s="18">
        <v>80</v>
      </c>
      <c r="F19" s="30"/>
      <c r="H19" s="115" t="s">
        <v>10</v>
      </c>
      <c r="I19" s="116"/>
      <c r="J19" s="116"/>
      <c r="K19" s="8" t="s">
        <v>8</v>
      </c>
    </row>
    <row r="20" spans="1:11" x14ac:dyDescent="0.25">
      <c r="A20" s="28"/>
      <c r="B20" s="29"/>
      <c r="C20" s="15">
        <v>1.27</v>
      </c>
      <c r="D20" s="15">
        <v>2.17</v>
      </c>
      <c r="E20" s="16">
        <v>60</v>
      </c>
      <c r="F20" s="30"/>
      <c r="H20" s="117" t="s">
        <v>18</v>
      </c>
      <c r="I20" s="118"/>
      <c r="J20" s="118"/>
      <c r="K20" s="7">
        <f>COUNTIFS(B3:B43,"&gt;=0",B3:B43,"&lt;=100")</f>
        <v>0</v>
      </c>
    </row>
    <row r="21" spans="1:11" x14ac:dyDescent="0.25">
      <c r="A21" s="28"/>
      <c r="B21" s="29"/>
      <c r="C21" s="15">
        <v>2.1800000000000002</v>
      </c>
      <c r="D21" s="15">
        <v>3.56</v>
      </c>
      <c r="E21" s="16">
        <v>40</v>
      </c>
      <c r="F21" s="30"/>
      <c r="H21" s="119" t="s">
        <v>19</v>
      </c>
      <c r="I21" s="120"/>
      <c r="J21" s="120"/>
      <c r="K21" s="2">
        <f>COUNTIFS(B53:B63,"&gt;=0",B53:B63,"&lt;=100")</f>
        <v>0</v>
      </c>
    </row>
    <row r="22" spans="1:11" x14ac:dyDescent="0.25">
      <c r="A22" s="28"/>
      <c r="B22" s="29"/>
      <c r="C22" s="19">
        <v>3.5700000000000003</v>
      </c>
      <c r="D22" s="19">
        <v>100</v>
      </c>
      <c r="E22" s="20">
        <v>20</v>
      </c>
      <c r="F22" s="30"/>
      <c r="H22" s="119" t="s">
        <v>20</v>
      </c>
      <c r="I22" s="120"/>
      <c r="J22" s="120"/>
      <c r="K22" s="2">
        <f>COUNTIFS(B73:B88,"&gt;=0",B73:B88,"&lt;=100")</f>
        <v>0</v>
      </c>
    </row>
    <row r="23" spans="1:11" x14ac:dyDescent="0.25">
      <c r="A23" s="26" t="s">
        <v>15</v>
      </c>
      <c r="B23" s="69"/>
      <c r="C23" s="15">
        <v>0</v>
      </c>
      <c r="D23" s="15">
        <v>6.62</v>
      </c>
      <c r="E23" s="16">
        <v>150</v>
      </c>
      <c r="F23" s="27" t="str">
        <f>IF(
OR(B23&lt;0,B23&gt;100),"Invalid Entry",
IF(B23="","",
IF(AND(B23&gt;=C23,B23&lt;=D23),E23,
IF(AND(B23&gt;=C24,B23&lt;=D24),E24,
IF(AND(B23&gt;=C25,B23&lt;=D25),E25,
IF(AND(B23&gt;=C26,B23&lt;=D26),E26,
IF(AND(B23&gt;=C27,B23&lt;=D27),E27,
IF(AND(B23&gt;=C28,B23&lt;=D28),E28,
IF(AND(B23&gt;=C29,B23&lt;=D29),E29,
IF(AND(B23&gt;=C30,B23&lt;=D30),E30,
IF(AND(B23&gt;=C31,B23&lt;=D31),E31,
IF(AND(B23&gt;=C32,B23&lt;=D32),E32,"ERROR"))))))))))))</f>
        <v/>
      </c>
      <c r="H23" s="119" t="s">
        <v>21</v>
      </c>
      <c r="I23" s="120"/>
      <c r="J23" s="120"/>
      <c r="K23" s="2">
        <f>COUNTIFS(B93:B113,"&gt;=0",B93:B113,"&lt;=100")</f>
        <v>0</v>
      </c>
    </row>
    <row r="24" spans="1:11" x14ac:dyDescent="0.25">
      <c r="A24" s="71"/>
      <c r="B24" s="29"/>
      <c r="C24" s="17">
        <v>6.63</v>
      </c>
      <c r="D24" s="17">
        <v>9.66</v>
      </c>
      <c r="E24" s="18">
        <v>135</v>
      </c>
      <c r="F24" s="30"/>
      <c r="H24" s="119" t="s">
        <v>9</v>
      </c>
      <c r="I24" s="120"/>
      <c r="J24" s="120"/>
      <c r="K24" s="2">
        <f>15-SUM(K20:K23,K25)</f>
        <v>15</v>
      </c>
    </row>
    <row r="25" spans="1:11" ht="15.75" thickBot="1" x14ac:dyDescent="0.3">
      <c r="A25" s="28"/>
      <c r="B25" s="29"/>
      <c r="C25" s="15">
        <v>9.67</v>
      </c>
      <c r="D25" s="15">
        <v>12.2</v>
      </c>
      <c r="E25" s="16">
        <v>120</v>
      </c>
      <c r="F25" s="30"/>
      <c r="H25" s="113" t="s">
        <v>14</v>
      </c>
      <c r="I25" s="114"/>
      <c r="J25" s="114"/>
      <c r="K25" s="3">
        <f>COUNTIF(F3:F113,"=Invalid Entry")</f>
        <v>0</v>
      </c>
    </row>
    <row r="26" spans="1:11" x14ac:dyDescent="0.25">
      <c r="A26" s="28"/>
      <c r="B26" s="29"/>
      <c r="C26" s="15">
        <v>12.21</v>
      </c>
      <c r="D26" s="15">
        <v>14.63</v>
      </c>
      <c r="E26" s="16">
        <v>105</v>
      </c>
      <c r="F26" s="30"/>
    </row>
    <row r="27" spans="1:11" x14ac:dyDescent="0.25">
      <c r="A27" s="28"/>
      <c r="B27" s="29"/>
      <c r="C27" s="15">
        <v>14.64</v>
      </c>
      <c r="D27" s="15">
        <v>17.02</v>
      </c>
      <c r="E27" s="16">
        <v>90</v>
      </c>
      <c r="F27" s="30"/>
    </row>
    <row r="28" spans="1:11" x14ac:dyDescent="0.25">
      <c r="A28" s="28"/>
      <c r="B28" s="29"/>
      <c r="C28" s="15">
        <v>17.03</v>
      </c>
      <c r="D28" s="15">
        <v>19.61</v>
      </c>
      <c r="E28" s="16">
        <v>75</v>
      </c>
      <c r="F28" s="30"/>
    </row>
    <row r="29" spans="1:11" x14ac:dyDescent="0.25">
      <c r="A29" s="28"/>
      <c r="B29" s="29"/>
      <c r="C29" s="15">
        <v>19.62</v>
      </c>
      <c r="D29" s="15">
        <v>22.45</v>
      </c>
      <c r="E29" s="16">
        <v>60</v>
      </c>
      <c r="F29" s="30"/>
      <c r="H29" s="13"/>
    </row>
    <row r="30" spans="1:11" x14ac:dyDescent="0.25">
      <c r="A30" s="28"/>
      <c r="B30" s="29"/>
      <c r="C30" s="15">
        <v>22.46</v>
      </c>
      <c r="D30" s="15">
        <v>25.74</v>
      </c>
      <c r="E30" s="16">
        <v>45</v>
      </c>
      <c r="F30" s="30"/>
    </row>
    <row r="31" spans="1:11" x14ac:dyDescent="0.25">
      <c r="A31" s="28"/>
      <c r="B31" s="29"/>
      <c r="C31" s="15">
        <v>25.75</v>
      </c>
      <c r="D31" s="15">
        <v>30.19</v>
      </c>
      <c r="E31" s="16">
        <v>30</v>
      </c>
      <c r="F31" s="30"/>
    </row>
    <row r="32" spans="1:11" x14ac:dyDescent="0.25">
      <c r="A32" s="28"/>
      <c r="B32" s="29"/>
      <c r="C32" s="19">
        <v>30.2</v>
      </c>
      <c r="D32" s="19">
        <v>100</v>
      </c>
      <c r="E32" s="20">
        <v>15</v>
      </c>
      <c r="F32" s="30"/>
    </row>
    <row r="33" spans="1:6" x14ac:dyDescent="0.25">
      <c r="A33" s="26" t="s">
        <v>6</v>
      </c>
      <c r="B33" s="69"/>
      <c r="C33" s="15">
        <v>0</v>
      </c>
      <c r="D33" s="15">
        <v>4.78</v>
      </c>
      <c r="E33" s="16">
        <v>150</v>
      </c>
      <c r="F33" s="27" t="str">
        <f>IF(
OR(B33&lt;0,B33&gt;100),"Invalid Entry",
IF(B33="","",
IF(AND(B33&gt;=C33,B33&lt;=D33),E33,
IF(AND(B33&gt;=C34,B33&lt;=D34),E34,
IF(AND(B33&gt;=C35,B33&lt;=D35),E35,
IF(AND(B33&gt;=C36,B33&lt;=D36),E36,
IF(AND(B33&gt;=C37,B33&lt;=D37),E37,
IF(AND(B33&gt;=C38,B33&lt;=D38),E38,
IF(AND(B33&gt;=C39,B33&lt;=D39),E39,
IF(AND(B33&gt;=C40,B33&lt;=D40),E40,
IF(AND(B33&gt;=C41,B33&lt;=D41),E41,
IF(AND(B33&gt;=C42,B33&lt;=D42),E42,"ERROR"))))))))))))</f>
        <v/>
      </c>
    </row>
    <row r="34" spans="1:6" x14ac:dyDescent="0.25">
      <c r="A34" s="71"/>
      <c r="B34" s="29"/>
      <c r="C34" s="17">
        <v>4.79</v>
      </c>
      <c r="D34" s="17">
        <v>7.4899999999999993</v>
      </c>
      <c r="E34" s="18">
        <v>135</v>
      </c>
      <c r="F34" s="30"/>
    </row>
    <row r="35" spans="1:6" x14ac:dyDescent="0.25">
      <c r="A35" s="28"/>
      <c r="B35" s="29"/>
      <c r="C35" s="15">
        <v>7.5</v>
      </c>
      <c r="D35" s="15">
        <v>9.6</v>
      </c>
      <c r="E35" s="16">
        <v>120</v>
      </c>
      <c r="F35" s="30"/>
    </row>
    <row r="36" spans="1:6" x14ac:dyDescent="0.25">
      <c r="A36" s="28"/>
      <c r="B36" s="29"/>
      <c r="C36" s="15">
        <v>9.6100000000000012</v>
      </c>
      <c r="D36" s="15">
        <v>11.37</v>
      </c>
      <c r="E36" s="16">
        <v>105</v>
      </c>
      <c r="F36" s="30"/>
    </row>
    <row r="37" spans="1:6" x14ac:dyDescent="0.25">
      <c r="A37" s="28"/>
      <c r="B37" s="29"/>
      <c r="C37" s="15">
        <v>11.379999999999999</v>
      </c>
      <c r="D37" s="15">
        <v>13.209999999999999</v>
      </c>
      <c r="E37" s="16">
        <v>90</v>
      </c>
      <c r="F37" s="30"/>
    </row>
    <row r="38" spans="1:6" x14ac:dyDescent="0.25">
      <c r="A38" s="28"/>
      <c r="B38" s="29"/>
      <c r="C38" s="15">
        <v>13.22</v>
      </c>
      <c r="D38" s="15">
        <v>15.079999999999998</v>
      </c>
      <c r="E38" s="16">
        <v>75</v>
      </c>
      <c r="F38" s="30"/>
    </row>
    <row r="39" spans="1:6" x14ac:dyDescent="0.25">
      <c r="A39" s="28"/>
      <c r="B39" s="29"/>
      <c r="C39" s="15">
        <v>15.09</v>
      </c>
      <c r="D39" s="15">
        <v>17.46</v>
      </c>
      <c r="E39" s="16">
        <v>60</v>
      </c>
      <c r="F39" s="30"/>
    </row>
    <row r="40" spans="1:6" x14ac:dyDescent="0.25">
      <c r="A40" s="28"/>
      <c r="B40" s="29"/>
      <c r="C40" s="15">
        <v>17.47</v>
      </c>
      <c r="D40" s="15">
        <v>20.39</v>
      </c>
      <c r="E40" s="16">
        <v>45</v>
      </c>
      <c r="F40" s="30"/>
    </row>
    <row r="41" spans="1:6" x14ac:dyDescent="0.25">
      <c r="A41" s="28"/>
      <c r="B41" s="29"/>
      <c r="C41" s="15">
        <v>20.399999999999999</v>
      </c>
      <c r="D41" s="15">
        <v>25.380000000000003</v>
      </c>
      <c r="E41" s="16">
        <v>30</v>
      </c>
      <c r="F41" s="30"/>
    </row>
    <row r="42" spans="1:6" x14ac:dyDescent="0.25">
      <c r="A42" s="28"/>
      <c r="B42" s="29"/>
      <c r="C42" s="19">
        <v>25.39</v>
      </c>
      <c r="D42" s="19">
        <v>100</v>
      </c>
      <c r="E42" s="20">
        <v>15</v>
      </c>
      <c r="F42" s="30"/>
    </row>
    <row r="43" spans="1:6" x14ac:dyDescent="0.25">
      <c r="A43" s="26" t="s">
        <v>90</v>
      </c>
      <c r="B43" s="69"/>
      <c r="C43" s="15">
        <v>0</v>
      </c>
      <c r="D43" s="15">
        <v>8.3000000000000007</v>
      </c>
      <c r="E43" s="16">
        <v>150</v>
      </c>
      <c r="F43" s="27" t="str">
        <f>IF(
OR(B43&lt;0,B43&gt;100),"Invalid Entry",
IF(B43="","",
IF(AND(B43&gt;=C43,B43&lt;=D43),E43,
IF(AND(B43&gt;=C44,B43&lt;=D44),E44,
IF(AND(B43&gt;=C45,B43&lt;=D45),E45,
IF(AND(B43&gt;=C46,B43&lt;=D46),E46,
IF(AND(B43&gt;=C47,B43&lt;=D47),E47,
IF(AND(B43&gt;=C48,B43&lt;=D48),E48,
IF(AND(B43&gt;=C49,B43&lt;=D49),E49,
IF(AND(B43&gt;=C50,B43&lt;=D50),E50,
IF(AND(B43&gt;=C51,B43&lt;=D51),E51,
IF(AND(B43&gt;=C52,B43&lt;=D52),E52,"ERROR"))))))))))))</f>
        <v/>
      </c>
    </row>
    <row r="44" spans="1:6" x14ac:dyDescent="0.25">
      <c r="A44" s="71"/>
      <c r="B44" s="29"/>
      <c r="C44" s="17">
        <v>8.31</v>
      </c>
      <c r="D44" s="17">
        <v>12.35</v>
      </c>
      <c r="E44" s="18">
        <v>135</v>
      </c>
      <c r="F44" s="30"/>
    </row>
    <row r="45" spans="1:6" x14ac:dyDescent="0.25">
      <c r="A45" s="28"/>
      <c r="B45" s="29"/>
      <c r="C45" s="15">
        <v>12.36</v>
      </c>
      <c r="D45" s="15">
        <v>15.59</v>
      </c>
      <c r="E45" s="16">
        <v>120</v>
      </c>
      <c r="F45" s="30"/>
    </row>
    <row r="46" spans="1:6" x14ac:dyDescent="0.25">
      <c r="A46" s="28"/>
      <c r="B46" s="29"/>
      <c r="C46" s="15">
        <v>15.6</v>
      </c>
      <c r="D46" s="15">
        <v>18.66</v>
      </c>
      <c r="E46" s="16">
        <v>105</v>
      </c>
      <c r="F46" s="30"/>
    </row>
    <row r="47" spans="1:6" x14ac:dyDescent="0.25">
      <c r="A47" s="28"/>
      <c r="B47" s="29"/>
      <c r="C47" s="15">
        <v>18.670000000000002</v>
      </c>
      <c r="D47" s="15">
        <v>21.68</v>
      </c>
      <c r="E47" s="16">
        <v>90</v>
      </c>
      <c r="F47" s="30"/>
    </row>
    <row r="48" spans="1:6" x14ac:dyDescent="0.25">
      <c r="A48" s="28"/>
      <c r="B48" s="29"/>
      <c r="C48" s="15">
        <v>21.69</v>
      </c>
      <c r="D48" s="15">
        <v>24.91</v>
      </c>
      <c r="E48" s="16">
        <v>75</v>
      </c>
      <c r="F48" s="30"/>
    </row>
    <row r="49" spans="1:6" x14ac:dyDescent="0.25">
      <c r="A49" s="28"/>
      <c r="B49" s="29"/>
      <c r="C49" s="15">
        <v>24.92</v>
      </c>
      <c r="D49" s="15">
        <v>28.45</v>
      </c>
      <c r="E49" s="16">
        <v>60</v>
      </c>
      <c r="F49" s="30"/>
    </row>
    <row r="50" spans="1:6" x14ac:dyDescent="0.25">
      <c r="A50" s="28"/>
      <c r="B50" s="29"/>
      <c r="C50" s="15">
        <v>28.46</v>
      </c>
      <c r="D50" s="15">
        <v>32.86</v>
      </c>
      <c r="E50" s="16">
        <v>45</v>
      </c>
      <c r="F50" s="30"/>
    </row>
    <row r="51" spans="1:6" x14ac:dyDescent="0.25">
      <c r="A51" s="28"/>
      <c r="B51" s="29"/>
      <c r="C51" s="15">
        <v>32.869999999999997</v>
      </c>
      <c r="D51" s="15">
        <v>39.04</v>
      </c>
      <c r="E51" s="16">
        <v>30</v>
      </c>
      <c r="F51" s="30"/>
    </row>
    <row r="52" spans="1:6" x14ac:dyDescent="0.25">
      <c r="A52" s="28"/>
      <c r="B52" s="29"/>
      <c r="C52" s="19">
        <v>39.049999999999997</v>
      </c>
      <c r="D52" s="19">
        <v>100</v>
      </c>
      <c r="E52" s="20">
        <v>15</v>
      </c>
      <c r="F52" s="30"/>
    </row>
    <row r="53" spans="1:6" x14ac:dyDescent="0.25">
      <c r="A53" s="26" t="s">
        <v>37</v>
      </c>
      <c r="B53" s="70"/>
      <c r="C53" s="84">
        <v>0</v>
      </c>
      <c r="D53" s="84">
        <v>0.7218</v>
      </c>
      <c r="E53" s="16">
        <v>150</v>
      </c>
      <c r="F53" s="27" t="str">
        <f>IF(
OR(B53&lt;0,B53&gt;1000),"Invalid Entry",
IF(B53="","",
IF(AND(B53&gt;=C53,B53&lt;=D53),E53,
IF(AND(B53&gt;=C54,B53&lt;=D54),E54,
IF(AND(B53&gt;=C55,B53&lt;=D55),E55,
IF(AND(B53&gt;=C56,B53&lt;=D56),E56,
IF(AND(B53&gt;=C57,B53&lt;=D57),E57,
IF(AND(B53&gt;=C58,B53&lt;=D58),E58,
IF(AND(B53&gt;=C59,B53&lt;=D59),E59,
IF(AND(B53&gt;=C60,B53&lt;=D60),E60,
IF(AND(B53&gt;=C61,B53&lt;=D61),E61,
IF(AND(B53&gt;=C62,B53&lt;=D62),E62,"ERROR"))))))))))))</f>
        <v/>
      </c>
    </row>
    <row r="54" spans="1:6" x14ac:dyDescent="0.25">
      <c r="A54" s="71"/>
      <c r="B54" s="29"/>
      <c r="C54" s="85">
        <v>0.72189999999999999</v>
      </c>
      <c r="D54" s="85">
        <v>0.95840000000000003</v>
      </c>
      <c r="E54" s="18">
        <v>135</v>
      </c>
      <c r="F54" s="30"/>
    </row>
    <row r="55" spans="1:6" x14ac:dyDescent="0.25">
      <c r="A55" s="28"/>
      <c r="B55" s="29"/>
      <c r="C55" s="84">
        <v>0.95850000000000002</v>
      </c>
      <c r="D55" s="84">
        <v>1.1208</v>
      </c>
      <c r="E55" s="16">
        <v>120</v>
      </c>
      <c r="F55" s="30"/>
    </row>
    <row r="56" spans="1:6" x14ac:dyDescent="0.25">
      <c r="A56" s="28"/>
      <c r="B56" s="29"/>
      <c r="C56" s="84">
        <v>1.1209</v>
      </c>
      <c r="D56" s="84">
        <v>1.2827999999999999</v>
      </c>
      <c r="E56" s="16">
        <v>105</v>
      </c>
      <c r="F56" s="30"/>
    </row>
    <row r="57" spans="1:6" x14ac:dyDescent="0.25">
      <c r="A57" s="28"/>
      <c r="B57" s="29"/>
      <c r="C57" s="84">
        <v>1.2828999999999999</v>
      </c>
      <c r="D57" s="84">
        <v>1.4374</v>
      </c>
      <c r="E57" s="16">
        <v>90</v>
      </c>
      <c r="F57" s="30"/>
    </row>
    <row r="58" spans="1:6" x14ac:dyDescent="0.25">
      <c r="A58" s="28"/>
      <c r="B58" s="29"/>
      <c r="C58" s="84">
        <v>1.4375</v>
      </c>
      <c r="D58" s="84">
        <v>1.5902000000000001</v>
      </c>
      <c r="E58" s="16">
        <v>75</v>
      </c>
      <c r="F58" s="30"/>
    </row>
    <row r="59" spans="1:6" x14ac:dyDescent="0.25">
      <c r="A59" s="28"/>
      <c r="B59" s="29"/>
      <c r="C59" s="84">
        <v>1.5903</v>
      </c>
      <c r="D59" s="84">
        <v>1.7676000000000001</v>
      </c>
      <c r="E59" s="16">
        <v>60</v>
      </c>
      <c r="F59" s="30"/>
    </row>
    <row r="60" spans="1:6" x14ac:dyDescent="0.25">
      <c r="A60" s="28"/>
      <c r="B60" s="29"/>
      <c r="C60" s="84">
        <v>1.7677</v>
      </c>
      <c r="D60" s="84">
        <v>1.9878</v>
      </c>
      <c r="E60" s="16">
        <v>45</v>
      </c>
      <c r="F60" s="30"/>
    </row>
    <row r="61" spans="1:6" x14ac:dyDescent="0.25">
      <c r="A61" s="28"/>
      <c r="B61" s="29"/>
      <c r="C61" s="84">
        <v>1.9879</v>
      </c>
      <c r="D61" s="84">
        <v>2.3332999999999999</v>
      </c>
      <c r="E61" s="16">
        <v>30</v>
      </c>
      <c r="F61" s="30"/>
    </row>
    <row r="62" spans="1:6" x14ac:dyDescent="0.25">
      <c r="A62" s="28"/>
      <c r="B62" s="29"/>
      <c r="C62" s="88">
        <v>2.3334000000000001</v>
      </c>
      <c r="D62" s="19">
        <v>1000</v>
      </c>
      <c r="E62" s="20">
        <v>15</v>
      </c>
      <c r="F62" s="30"/>
    </row>
    <row r="63" spans="1:6" x14ac:dyDescent="0.25">
      <c r="A63" s="86" t="s">
        <v>38</v>
      </c>
      <c r="B63" s="70"/>
      <c r="C63" s="84">
        <v>0</v>
      </c>
      <c r="D63" s="84">
        <v>0.48139999999999999</v>
      </c>
      <c r="E63" s="16">
        <v>150</v>
      </c>
      <c r="F63" s="27" t="str">
        <f>IF(
OR(B63&lt;0,B63&gt;1000),"Invalid Entry",
IF(B63="","",
IF(AND(B63&gt;=C63,B63&lt;=D63),E63,
IF(AND(B63&gt;=C64,B63&lt;=D64),E64,
IF(AND(B63&gt;=C65,B63&lt;=D65),E65,
IF(AND(B63&gt;=C66,B63&lt;=D66),E66,
IF(AND(B63&gt;=C67,B63&lt;=D67),E67,
IF(AND(B63&gt;=C68,B63&lt;=D68),E68,
IF(AND(B63&gt;=C69,B63&lt;=D69),E69,
IF(AND(B63&gt;=C70,B63&lt;=D70),E70,
IF(AND(B63&gt;=C71,B63&lt;=D71),E71,
IF(AND(B63&gt;=C72,B63&lt;=D72),E72,"ERROR"))))))))))))</f>
        <v/>
      </c>
    </row>
    <row r="64" spans="1:6" x14ac:dyDescent="0.25">
      <c r="A64" s="71"/>
      <c r="B64" s="29"/>
      <c r="C64" s="85">
        <v>0.48149999999999998</v>
      </c>
      <c r="D64" s="85">
        <v>0.6845</v>
      </c>
      <c r="E64" s="18">
        <v>135</v>
      </c>
      <c r="F64" s="30"/>
    </row>
    <row r="65" spans="1:6" x14ac:dyDescent="0.25">
      <c r="A65" s="28"/>
      <c r="B65" s="29"/>
      <c r="C65" s="84">
        <v>0.68459999999999999</v>
      </c>
      <c r="D65" s="84">
        <v>0.85040000000000004</v>
      </c>
      <c r="E65" s="16">
        <v>120</v>
      </c>
      <c r="F65" s="30"/>
    </row>
    <row r="66" spans="1:6" x14ac:dyDescent="0.25">
      <c r="A66" s="28"/>
      <c r="B66" s="29"/>
      <c r="C66" s="84">
        <v>0.85050000000000003</v>
      </c>
      <c r="D66" s="84">
        <v>1.0109999999999999</v>
      </c>
      <c r="E66" s="16">
        <v>105</v>
      </c>
      <c r="F66" s="30"/>
    </row>
    <row r="67" spans="1:6" x14ac:dyDescent="0.25">
      <c r="A67" s="28"/>
      <c r="B67" s="29"/>
      <c r="C67" s="84">
        <v>1.0111000000000001</v>
      </c>
      <c r="D67" s="84">
        <v>1.1924999999999999</v>
      </c>
      <c r="E67" s="16">
        <v>90</v>
      </c>
      <c r="F67" s="30"/>
    </row>
    <row r="68" spans="1:6" x14ac:dyDescent="0.25">
      <c r="A68" s="28"/>
      <c r="B68" s="29"/>
      <c r="C68" s="84">
        <v>1.1926000000000001</v>
      </c>
      <c r="D68" s="84">
        <v>1.4046000000000001</v>
      </c>
      <c r="E68" s="16">
        <v>75</v>
      </c>
      <c r="F68" s="30"/>
    </row>
    <row r="69" spans="1:6" x14ac:dyDescent="0.25">
      <c r="A69" s="28"/>
      <c r="B69" s="29"/>
      <c r="C69" s="84">
        <v>1.4047000000000001</v>
      </c>
      <c r="D69" s="84">
        <v>1.6529</v>
      </c>
      <c r="E69" s="16">
        <v>60</v>
      </c>
      <c r="F69" s="30"/>
    </row>
    <row r="70" spans="1:6" x14ac:dyDescent="0.25">
      <c r="A70" s="28"/>
      <c r="B70" s="29"/>
      <c r="C70" s="84">
        <v>1.653</v>
      </c>
      <c r="D70" s="84">
        <v>1.9702999999999999</v>
      </c>
      <c r="E70" s="16">
        <v>45</v>
      </c>
      <c r="F70" s="30"/>
    </row>
    <row r="71" spans="1:6" x14ac:dyDescent="0.25">
      <c r="A71" s="28"/>
      <c r="B71" s="29"/>
      <c r="C71" s="84">
        <v>1.9703999999999999</v>
      </c>
      <c r="D71" s="84">
        <v>2.5512999999999999</v>
      </c>
      <c r="E71" s="16">
        <v>30</v>
      </c>
      <c r="F71" s="30"/>
    </row>
    <row r="72" spans="1:6" ht="15.75" thickBot="1" x14ac:dyDescent="0.3">
      <c r="A72" s="32"/>
      <c r="B72" s="33"/>
      <c r="C72" s="89">
        <v>2.5514000000000001</v>
      </c>
      <c r="D72" s="87">
        <v>1000</v>
      </c>
      <c r="E72" s="34">
        <v>15</v>
      </c>
      <c r="F72" s="35"/>
    </row>
    <row r="73" spans="1:6" x14ac:dyDescent="0.25">
      <c r="A73" s="72" t="s">
        <v>93</v>
      </c>
      <c r="B73" s="73"/>
      <c r="C73" s="74">
        <v>70.739999999999995</v>
      </c>
      <c r="D73" s="74">
        <v>100</v>
      </c>
      <c r="E73" s="75">
        <v>150</v>
      </c>
      <c r="F73" s="76" t="str">
        <f>IF(
OR(B73&lt;0,B73&gt;100),"Invalid Entry",
IF(B73="","",
IF(AND(B73&gt;=C73,B73&lt;=D73),E73,
IF(AND(B73&gt;=C74,B73&lt;=D74),E74,
IF(AND(B73&gt;=C75,B73&lt;=D75),E75,
IF(AND(B73&gt;=C76,B73&lt;=D76),E76,
IF(AND(B73&gt;=C77,B73&lt;=D77),E77,
IF(AND(B73&gt;=C78,B73&lt;=D78),E78,
IF(AND(B73&gt;=C79,B73&lt;=D79),E79,
IF(AND(B73&gt;=C80,B73&lt;=D80),E80,
IF(AND(B73&gt;=C81,B73&lt;=D81),E81,
IF(AND(B73&gt;=C82,B73&lt;=D82),E82,"ERROR"))))))))))))</f>
        <v/>
      </c>
    </row>
    <row r="74" spans="1:6" x14ac:dyDescent="0.25">
      <c r="A74" s="71"/>
      <c r="B74" s="29"/>
      <c r="C74" s="17">
        <v>64.8</v>
      </c>
      <c r="D74" s="17">
        <v>70.73</v>
      </c>
      <c r="E74" s="18">
        <v>135</v>
      </c>
      <c r="F74" s="30"/>
    </row>
    <row r="75" spans="1:6" x14ac:dyDescent="0.25">
      <c r="A75" s="28"/>
      <c r="B75" s="29"/>
      <c r="C75" s="15">
        <v>60.35</v>
      </c>
      <c r="D75" s="15">
        <v>64.790000000000006</v>
      </c>
      <c r="E75" s="16">
        <v>120</v>
      </c>
      <c r="F75" s="30"/>
    </row>
    <row r="76" spans="1:6" x14ac:dyDescent="0.25">
      <c r="A76" s="28"/>
      <c r="B76" s="29"/>
      <c r="C76" s="15">
        <v>56.61</v>
      </c>
      <c r="D76" s="15">
        <v>60.34</v>
      </c>
      <c r="E76" s="16">
        <v>105</v>
      </c>
      <c r="F76" s="30"/>
    </row>
    <row r="77" spans="1:6" x14ac:dyDescent="0.25">
      <c r="A77" s="28"/>
      <c r="B77" s="29"/>
      <c r="C77" s="15">
        <v>53.01</v>
      </c>
      <c r="D77" s="15">
        <v>56.6</v>
      </c>
      <c r="E77" s="16">
        <v>90</v>
      </c>
      <c r="F77" s="30"/>
    </row>
    <row r="78" spans="1:6" x14ac:dyDescent="0.25">
      <c r="A78" s="28"/>
      <c r="B78" s="29"/>
      <c r="C78" s="15">
        <v>49.31</v>
      </c>
      <c r="D78" s="15">
        <v>53</v>
      </c>
      <c r="E78" s="16">
        <v>75</v>
      </c>
      <c r="F78" s="30"/>
    </row>
    <row r="79" spans="1:6" x14ac:dyDescent="0.25">
      <c r="A79" s="28"/>
      <c r="B79" s="29"/>
      <c r="C79" s="15">
        <v>44.98</v>
      </c>
      <c r="D79" s="15">
        <v>49.3</v>
      </c>
      <c r="E79" s="16">
        <v>60</v>
      </c>
      <c r="F79" s="30"/>
    </row>
    <row r="80" spans="1:6" x14ac:dyDescent="0.25">
      <c r="A80" s="28"/>
      <c r="B80" s="29"/>
      <c r="C80" s="15">
        <v>39.950000000000003</v>
      </c>
      <c r="D80" s="15">
        <v>44.97</v>
      </c>
      <c r="E80" s="16">
        <v>45</v>
      </c>
      <c r="F80" s="30"/>
    </row>
    <row r="81" spans="1:6" x14ac:dyDescent="0.25">
      <c r="A81" s="28"/>
      <c r="B81" s="29"/>
      <c r="C81" s="15">
        <v>33.090000000000003</v>
      </c>
      <c r="D81" s="15">
        <v>39.94</v>
      </c>
      <c r="E81" s="16">
        <v>30</v>
      </c>
      <c r="F81" s="30"/>
    </row>
    <row r="82" spans="1:6" x14ac:dyDescent="0.25">
      <c r="A82" s="28"/>
      <c r="B82" s="29"/>
      <c r="C82" s="19">
        <v>0</v>
      </c>
      <c r="D82" s="19">
        <v>33.08</v>
      </c>
      <c r="E82" s="20">
        <v>15</v>
      </c>
      <c r="F82" s="30"/>
    </row>
    <row r="83" spans="1:6" x14ac:dyDescent="0.25">
      <c r="A83" s="26" t="s">
        <v>92</v>
      </c>
      <c r="B83" s="69"/>
      <c r="C83" s="15">
        <v>0</v>
      </c>
      <c r="D83" s="15">
        <v>0</v>
      </c>
      <c r="E83" s="16">
        <v>100</v>
      </c>
      <c r="F83" s="31" t="str">
        <f>IF(
OR(B83&lt;0,B83&gt;100),"Invalid Entry",
IF(B83="","",
IF(AND(B83&gt;=C83,B83&lt;=D83),E83,
IF(AND(B83&gt;=C84,B83&lt;=D84),E84,
IF(AND(B83&gt;=C85,B83&lt;=D85),E85,
IF(AND(B83&gt;=C86,B83&lt;=D86),E86,
IF(AND(B83&gt;=C87,B83&lt;=D87),E87,"ERROR")))))))</f>
        <v/>
      </c>
    </row>
    <row r="84" spans="1:6" x14ac:dyDescent="0.25">
      <c r="A84" s="71"/>
      <c r="B84" s="29"/>
      <c r="C84" s="17">
        <v>0.01</v>
      </c>
      <c r="D84" s="17">
        <v>0.96</v>
      </c>
      <c r="E84" s="18">
        <v>80</v>
      </c>
      <c r="F84" s="30"/>
    </row>
    <row r="85" spans="1:6" x14ac:dyDescent="0.25">
      <c r="A85" s="28"/>
      <c r="B85" s="29"/>
      <c r="C85" s="15">
        <v>0.97</v>
      </c>
      <c r="D85" s="15">
        <v>1.68</v>
      </c>
      <c r="E85" s="16">
        <v>60</v>
      </c>
      <c r="F85" s="30"/>
    </row>
    <row r="86" spans="1:6" x14ac:dyDescent="0.25">
      <c r="A86" s="28"/>
      <c r="B86" s="29"/>
      <c r="C86" s="15">
        <v>1.69</v>
      </c>
      <c r="D86" s="15">
        <v>2.89</v>
      </c>
      <c r="E86" s="16">
        <v>40</v>
      </c>
      <c r="F86" s="30"/>
    </row>
    <row r="87" spans="1:6" x14ac:dyDescent="0.25">
      <c r="A87" s="28"/>
      <c r="B87" s="29"/>
      <c r="C87" s="19">
        <v>2.9</v>
      </c>
      <c r="D87" s="19">
        <v>100</v>
      </c>
      <c r="E87" s="20">
        <v>20</v>
      </c>
      <c r="F87" s="30"/>
    </row>
    <row r="88" spans="1:6" x14ac:dyDescent="0.25">
      <c r="A88" s="86" t="s">
        <v>39</v>
      </c>
      <c r="B88" s="69"/>
      <c r="C88" s="15">
        <v>0</v>
      </c>
      <c r="D88" s="15">
        <v>0</v>
      </c>
      <c r="E88" s="16">
        <v>100</v>
      </c>
      <c r="F88" s="31" t="str">
        <f>IF(
OR(B88&lt;0,B88&gt;100),"Invalid Entry",
IF(B88="","",
IF(AND(B88&gt;=C88,B88&lt;=D88),E88,
IF(AND(B88&gt;=C89,B88&lt;=D89),E89,
IF(AND(B88&gt;=C90,B88&lt;=D90),E90,
IF(AND(B88&gt;=C91,B88&lt;=D91),E91,
IF(AND(B88&gt;=C92,B88&lt;=D92),E92,"ERROR")))))))</f>
        <v/>
      </c>
    </row>
    <row r="89" spans="1:6" x14ac:dyDescent="0.25">
      <c r="A89" s="71"/>
      <c r="B89" s="29"/>
      <c r="C89" s="17">
        <v>0.01</v>
      </c>
      <c r="D89" s="17">
        <v>2.19</v>
      </c>
      <c r="E89" s="18">
        <v>80</v>
      </c>
      <c r="F89" s="30"/>
    </row>
    <row r="90" spans="1:6" x14ac:dyDescent="0.25">
      <c r="A90" s="28"/>
      <c r="B90" s="29"/>
      <c r="C90" s="15">
        <v>2.2000000000000002</v>
      </c>
      <c r="D90" s="15">
        <v>3.95</v>
      </c>
      <c r="E90" s="16">
        <v>60</v>
      </c>
      <c r="F90" s="30"/>
    </row>
    <row r="91" spans="1:6" x14ac:dyDescent="0.25">
      <c r="A91" s="28"/>
      <c r="B91" s="29"/>
      <c r="C91" s="15">
        <v>3.96</v>
      </c>
      <c r="D91" s="15">
        <v>6.47</v>
      </c>
      <c r="E91" s="16">
        <v>40</v>
      </c>
      <c r="F91" s="30"/>
    </row>
    <row r="92" spans="1:6" x14ac:dyDescent="0.25">
      <c r="A92" s="28"/>
      <c r="B92" s="29"/>
      <c r="C92" s="19">
        <v>6.48</v>
      </c>
      <c r="D92" s="19">
        <v>100</v>
      </c>
      <c r="E92" s="20">
        <v>20</v>
      </c>
      <c r="F92" s="30"/>
    </row>
    <row r="93" spans="1:6" x14ac:dyDescent="0.25">
      <c r="A93" s="26" t="s">
        <v>17</v>
      </c>
      <c r="B93" s="69"/>
      <c r="C93" s="15">
        <v>63.36</v>
      </c>
      <c r="D93" s="15">
        <v>100</v>
      </c>
      <c r="E93" s="16">
        <v>150</v>
      </c>
      <c r="F93" s="31" t="str">
        <f>IF(
OR(B93&lt;0,B93&gt;100),"Invalid Entry",
IF(B93="","",
IF(AND(B93&gt;=C93,B93&lt;=D93),E93,
IF(AND(B93&gt;=C94,B93&lt;=D94),E94,
IF(AND(B93&gt;=C95,B93&lt;=D95),E95,
IF(AND(B93&gt;=C96,B93&lt;=D96),E96,
IF(AND(B93&gt;=C97,B93&lt;=D97),E97,
IF(AND(B93&gt;=C98,B93&lt;=D98),E98,
IF(AND(B93&gt;=C99,B93&lt;=D99),E99,
IF(AND(B93&gt;=C100,B93&lt;=D100),E100,
IF(AND(B93&gt;=C101,B93&lt;=D101),E101,
IF(AND(B93&gt;=C102,B93&lt;=D102),E102,"ERROR"))))))))))))</f>
        <v/>
      </c>
    </row>
    <row r="94" spans="1:6" x14ac:dyDescent="0.25">
      <c r="A94" s="71"/>
      <c r="B94" s="29"/>
      <c r="C94" s="17">
        <v>59.76</v>
      </c>
      <c r="D94" s="17">
        <v>63.35</v>
      </c>
      <c r="E94" s="18">
        <v>135</v>
      </c>
      <c r="F94" s="30"/>
    </row>
    <row r="95" spans="1:6" x14ac:dyDescent="0.25">
      <c r="A95" s="28"/>
      <c r="B95" s="29"/>
      <c r="C95" s="15">
        <v>56.97</v>
      </c>
      <c r="D95" s="15">
        <v>59.75</v>
      </c>
      <c r="E95" s="16">
        <v>120</v>
      </c>
      <c r="F95" s="30"/>
    </row>
    <row r="96" spans="1:6" x14ac:dyDescent="0.25">
      <c r="A96" s="28"/>
      <c r="B96" s="29"/>
      <c r="C96" s="15">
        <v>54.53</v>
      </c>
      <c r="D96" s="15">
        <v>56.96</v>
      </c>
      <c r="E96" s="16">
        <v>105</v>
      </c>
      <c r="F96" s="30"/>
    </row>
    <row r="97" spans="1:6" x14ac:dyDescent="0.25">
      <c r="A97" s="28"/>
      <c r="B97" s="29"/>
      <c r="C97" s="15">
        <v>51.73</v>
      </c>
      <c r="D97" s="15">
        <v>54.52</v>
      </c>
      <c r="E97" s="16">
        <v>90</v>
      </c>
      <c r="F97" s="30"/>
    </row>
    <row r="98" spans="1:6" x14ac:dyDescent="0.25">
      <c r="A98" s="28"/>
      <c r="B98" s="29"/>
      <c r="C98" s="15">
        <v>49.17</v>
      </c>
      <c r="D98" s="15">
        <v>51.72</v>
      </c>
      <c r="E98" s="16">
        <v>75</v>
      </c>
      <c r="F98" s="30"/>
    </row>
    <row r="99" spans="1:6" x14ac:dyDescent="0.25">
      <c r="A99" s="28"/>
      <c r="B99" s="29"/>
      <c r="C99" s="15">
        <v>46.09</v>
      </c>
      <c r="D99" s="15">
        <v>49.16</v>
      </c>
      <c r="E99" s="16">
        <v>60</v>
      </c>
      <c r="F99" s="30"/>
    </row>
    <row r="100" spans="1:6" x14ac:dyDescent="0.25">
      <c r="A100" s="28"/>
      <c r="B100" s="29"/>
      <c r="C100" s="15">
        <v>42.62</v>
      </c>
      <c r="D100" s="15">
        <v>46.08</v>
      </c>
      <c r="E100" s="16">
        <v>45</v>
      </c>
      <c r="F100" s="30"/>
    </row>
    <row r="101" spans="1:6" x14ac:dyDescent="0.25">
      <c r="A101" s="28"/>
      <c r="B101" s="29"/>
      <c r="C101" s="15">
        <v>37.630000000000003</v>
      </c>
      <c r="D101" s="15">
        <v>42.61</v>
      </c>
      <c r="E101" s="16">
        <v>30</v>
      </c>
      <c r="F101" s="30"/>
    </row>
    <row r="102" spans="1:6" x14ac:dyDescent="0.25">
      <c r="A102" s="28"/>
      <c r="B102" s="29"/>
      <c r="C102" s="19">
        <v>0</v>
      </c>
      <c r="D102" s="19">
        <v>37.619999999999997</v>
      </c>
      <c r="E102" s="20">
        <v>15</v>
      </c>
      <c r="F102" s="30"/>
    </row>
    <row r="103" spans="1:6" x14ac:dyDescent="0.25">
      <c r="A103" s="26" t="s">
        <v>40</v>
      </c>
      <c r="B103" s="69"/>
      <c r="C103" s="15">
        <v>0</v>
      </c>
      <c r="D103" s="15">
        <v>13.78</v>
      </c>
      <c r="E103" s="16">
        <v>150</v>
      </c>
      <c r="F103" s="31" t="str">
        <f>IF(
OR(B103&lt;0,B103&gt;100),"Invalid Entry",
IF(B103="","",
IF(AND(B103&gt;=C103,B103&lt;=D103),E103,
IF(AND(B103&gt;=C104,B103&lt;=D104),E104,
IF(AND(B103&gt;=C105,B103&lt;=D105),E105,
IF(AND(B103&gt;=C106,B103&lt;=D106),E106,
IF(AND(B103&gt;=C107,B103&lt;=D107),E107,
IF(AND(B103&gt;=C108,B103&lt;=D108),E108,
IF(AND(B103&gt;=C109,B103&lt;=D109),E109,
IF(AND(B103&gt;=C110,B103&lt;=D110),E110,
IF(AND(B103&gt;=C111,B103&lt;=D111),E111,
IF(AND(B103&gt;=C112,B103&lt;=D112),E112,"ERROR"))))))))))))</f>
        <v/>
      </c>
    </row>
    <row r="104" spans="1:6" x14ac:dyDescent="0.25">
      <c r="A104" s="71"/>
      <c r="B104" s="29"/>
      <c r="C104" s="17">
        <v>13.79</v>
      </c>
      <c r="D104" s="17">
        <v>16.46</v>
      </c>
      <c r="E104" s="18">
        <v>135</v>
      </c>
      <c r="F104" s="30"/>
    </row>
    <row r="105" spans="1:6" x14ac:dyDescent="0.25">
      <c r="A105" s="28"/>
      <c r="B105" s="29"/>
      <c r="C105" s="15">
        <v>16.47</v>
      </c>
      <c r="D105" s="15">
        <v>18.16</v>
      </c>
      <c r="E105" s="16">
        <v>120</v>
      </c>
      <c r="F105" s="30"/>
    </row>
    <row r="106" spans="1:6" x14ac:dyDescent="0.25">
      <c r="A106" s="28"/>
      <c r="B106" s="29"/>
      <c r="C106" s="15">
        <v>18.170000000000002</v>
      </c>
      <c r="D106" s="15">
        <v>19.57</v>
      </c>
      <c r="E106" s="16">
        <v>105</v>
      </c>
      <c r="F106" s="30"/>
    </row>
    <row r="107" spans="1:6" x14ac:dyDescent="0.25">
      <c r="A107" s="28"/>
      <c r="B107" s="29"/>
      <c r="C107" s="15">
        <v>19.579999999999998</v>
      </c>
      <c r="D107" s="15">
        <v>20.93</v>
      </c>
      <c r="E107" s="16">
        <v>90</v>
      </c>
      <c r="F107" s="30"/>
    </row>
    <row r="108" spans="1:6" x14ac:dyDescent="0.25">
      <c r="A108" s="28"/>
      <c r="B108" s="29"/>
      <c r="C108" s="15">
        <v>20.94</v>
      </c>
      <c r="D108" s="15">
        <v>22.28</v>
      </c>
      <c r="E108" s="16">
        <v>75</v>
      </c>
      <c r="F108" s="30"/>
    </row>
    <row r="109" spans="1:6" x14ac:dyDescent="0.25">
      <c r="A109" s="28"/>
      <c r="B109" s="29"/>
      <c r="C109" s="15">
        <v>22.29</v>
      </c>
      <c r="D109" s="15">
        <v>23.75</v>
      </c>
      <c r="E109" s="16">
        <v>60</v>
      </c>
      <c r="F109" s="30"/>
    </row>
    <row r="110" spans="1:6" x14ac:dyDescent="0.25">
      <c r="A110" s="28"/>
      <c r="B110" s="29"/>
      <c r="C110" s="15">
        <v>23.76</v>
      </c>
      <c r="D110" s="15">
        <v>25.37</v>
      </c>
      <c r="E110" s="16">
        <v>45</v>
      </c>
      <c r="F110" s="30"/>
    </row>
    <row r="111" spans="1:6" x14ac:dyDescent="0.25">
      <c r="A111" s="28"/>
      <c r="B111" s="29"/>
      <c r="C111" s="15">
        <v>25.38</v>
      </c>
      <c r="D111" s="15">
        <v>28.21</v>
      </c>
      <c r="E111" s="16">
        <v>30</v>
      </c>
      <c r="F111" s="30"/>
    </row>
    <row r="112" spans="1:6" x14ac:dyDescent="0.25">
      <c r="A112" s="28"/>
      <c r="B112" s="29"/>
      <c r="C112" s="19">
        <v>28.22</v>
      </c>
      <c r="D112" s="19">
        <v>100</v>
      </c>
      <c r="E112" s="20">
        <v>15</v>
      </c>
      <c r="F112" s="30"/>
    </row>
    <row r="113" spans="1:6" x14ac:dyDescent="0.25">
      <c r="A113" s="26" t="s">
        <v>7</v>
      </c>
      <c r="B113" s="69"/>
      <c r="C113" s="15">
        <v>0</v>
      </c>
      <c r="D113" s="15">
        <v>4.43</v>
      </c>
      <c r="E113" s="16">
        <v>150</v>
      </c>
      <c r="F113" s="31" t="str">
        <f>IF(
OR(B113&lt;0,B113&gt;100),"Invalid Entry",
IF(B113="","",
IF(AND(B113&gt;=C113,B113&lt;=D113),E113,
IF(AND(B113&gt;=C114,B113&lt;=D114),E114,
IF(AND(B113&gt;=C115,B113&lt;=D115),E115,
IF(AND(B113&gt;=C116,B113&lt;=D116),E116,
IF(AND(B113&gt;=C117,B113&lt;=D117),E117,
IF(AND(B113&gt;=C118,B113&lt;=D118),E118,
IF(AND(B113&gt;=C119,B113&lt;=D119),E119,
IF(AND(B113&gt;=C120,B113&lt;=D120),E120,
IF(AND(B113&gt;=C121,B113&lt;=D121),E121,
IF(AND(B113&gt;=C122,B113&lt;=D122),E122,"ERROR"))))))))))))</f>
        <v/>
      </c>
    </row>
    <row r="114" spans="1:6" x14ac:dyDescent="0.25">
      <c r="A114" s="71"/>
      <c r="B114" s="29"/>
      <c r="C114" s="17">
        <v>4.4400000000000004</v>
      </c>
      <c r="D114" s="17">
        <v>5.99</v>
      </c>
      <c r="E114" s="18">
        <v>135</v>
      </c>
      <c r="F114" s="30"/>
    </row>
    <row r="115" spans="1:6" x14ac:dyDescent="0.25">
      <c r="A115" s="28"/>
      <c r="B115" s="29"/>
      <c r="C115" s="15">
        <v>6</v>
      </c>
      <c r="D115" s="15">
        <v>7.12</v>
      </c>
      <c r="E115" s="16">
        <v>120</v>
      </c>
      <c r="F115" s="30"/>
    </row>
    <row r="116" spans="1:6" x14ac:dyDescent="0.25">
      <c r="A116" s="28"/>
      <c r="B116" s="29"/>
      <c r="C116" s="15">
        <v>7.13</v>
      </c>
      <c r="D116" s="15">
        <v>8.2100000000000009</v>
      </c>
      <c r="E116" s="16">
        <v>105</v>
      </c>
      <c r="F116" s="30"/>
    </row>
    <row r="117" spans="1:6" x14ac:dyDescent="0.25">
      <c r="A117" s="28"/>
      <c r="B117" s="29"/>
      <c r="C117" s="15">
        <v>8.2200000000000006</v>
      </c>
      <c r="D117" s="15">
        <v>9.25</v>
      </c>
      <c r="E117" s="16">
        <v>90</v>
      </c>
      <c r="F117" s="30"/>
    </row>
    <row r="118" spans="1:6" x14ac:dyDescent="0.25">
      <c r="A118" s="28"/>
      <c r="B118" s="29"/>
      <c r="C118" s="15">
        <v>9.26</v>
      </c>
      <c r="D118" s="15">
        <v>10.42</v>
      </c>
      <c r="E118" s="16">
        <v>75</v>
      </c>
      <c r="F118" s="30"/>
    </row>
    <row r="119" spans="1:6" x14ac:dyDescent="0.25">
      <c r="A119" s="28"/>
      <c r="B119" s="29"/>
      <c r="C119" s="15">
        <v>10.43</v>
      </c>
      <c r="D119" s="15">
        <v>11.67</v>
      </c>
      <c r="E119" s="16">
        <v>60</v>
      </c>
      <c r="F119" s="30"/>
    </row>
    <row r="120" spans="1:6" x14ac:dyDescent="0.25">
      <c r="A120" s="28"/>
      <c r="B120" s="29"/>
      <c r="C120" s="15">
        <v>11.68</v>
      </c>
      <c r="D120" s="15">
        <v>13.4</v>
      </c>
      <c r="E120" s="16">
        <v>45</v>
      </c>
      <c r="F120" s="30"/>
    </row>
    <row r="121" spans="1:6" x14ac:dyDescent="0.25">
      <c r="A121" s="28"/>
      <c r="B121" s="29"/>
      <c r="C121" s="15">
        <v>13.41</v>
      </c>
      <c r="D121" s="15">
        <v>15.92</v>
      </c>
      <c r="E121" s="16">
        <v>30</v>
      </c>
      <c r="F121" s="30"/>
    </row>
    <row r="122" spans="1:6" ht="15.75" thickBot="1" x14ac:dyDescent="0.3">
      <c r="A122" s="32"/>
      <c r="B122" s="33"/>
      <c r="C122" s="87">
        <v>15.93</v>
      </c>
      <c r="D122" s="87">
        <v>100</v>
      </c>
      <c r="E122" s="34">
        <v>15</v>
      </c>
      <c r="F122" s="35"/>
    </row>
    <row r="123" spans="1:6" x14ac:dyDescent="0.25"/>
    <row r="124" spans="1:6" x14ac:dyDescent="0.25"/>
    <row r="125" spans="1:6" x14ac:dyDescent="0.25"/>
    <row r="126" spans="1:6" x14ac:dyDescent="0.25"/>
    <row r="127" spans="1:6" x14ac:dyDescent="0.25"/>
    <row r="128" spans="1:6" ht="7.5" customHeight="1" x14ac:dyDescent="0.25"/>
    <row r="129" x14ac:dyDescent="0.25"/>
    <row r="130" x14ac:dyDescent="0.25"/>
    <row r="131" x14ac:dyDescent="0.25"/>
    <row r="132" x14ac:dyDescent="0.25"/>
    <row r="133" x14ac:dyDescent="0.25"/>
  </sheetData>
  <sheetProtection algorithmName="SHA-512" hashValue="tJEANOROWoCwGiyMVNQ4YUKN14gIK8HVlanZU9K16Nb7+kVVzQBN2oV1DJyUjeN8ylYimmh7e9cMDTaL7lyvww==" saltValue="qhJoORL5RaF2D9z+nZD4ZA==" spinCount="100000" sheet="1" selectLockedCells="1"/>
  <mergeCells count="15">
    <mergeCell ref="H25:J25"/>
    <mergeCell ref="H19:J19"/>
    <mergeCell ref="H20:J20"/>
    <mergeCell ref="H21:J21"/>
    <mergeCell ref="H22:J22"/>
    <mergeCell ref="H23:J23"/>
    <mergeCell ref="H24:J24"/>
    <mergeCell ref="A1:N1"/>
    <mergeCell ref="H16:J16"/>
    <mergeCell ref="H17:J17"/>
    <mergeCell ref="H14:J14"/>
    <mergeCell ref="H13:J13"/>
    <mergeCell ref="H12:J12"/>
    <mergeCell ref="H9:J9"/>
    <mergeCell ref="H10:J10"/>
  </mergeCells>
  <conditionalFormatting sqref="C6:E6">
    <cfRule type="expression" dxfId="29" priority="36">
      <formula>$F3=$E6</formula>
    </cfRule>
  </conditionalFormatting>
  <conditionalFormatting sqref="C7:E7">
    <cfRule type="expression" dxfId="28" priority="35">
      <formula>$F3=$E7</formula>
    </cfRule>
  </conditionalFormatting>
  <conditionalFormatting sqref="C11:E11">
    <cfRule type="expression" dxfId="27" priority="32">
      <formula>$F8=$E11</formula>
    </cfRule>
  </conditionalFormatting>
  <conditionalFormatting sqref="C12:E12">
    <cfRule type="expression" dxfId="26" priority="31">
      <formula>$F8=$E12</formula>
    </cfRule>
  </conditionalFormatting>
  <conditionalFormatting sqref="C16:E16">
    <cfRule type="expression" dxfId="25" priority="30">
      <formula>$F13=$E16</formula>
    </cfRule>
  </conditionalFormatting>
  <conditionalFormatting sqref="C17:E17">
    <cfRule type="expression" dxfId="24" priority="29">
      <formula>$F13=$E17</formula>
    </cfRule>
  </conditionalFormatting>
  <conditionalFormatting sqref="C21:E21">
    <cfRule type="expression" dxfId="23" priority="28">
      <formula>$F18=$E21</formula>
    </cfRule>
  </conditionalFormatting>
  <conditionalFormatting sqref="C22:E22">
    <cfRule type="expression" dxfId="22" priority="27">
      <formula>$F18=$E22</formula>
    </cfRule>
  </conditionalFormatting>
  <conditionalFormatting sqref="C31:E31">
    <cfRule type="expression" dxfId="21" priority="19">
      <formula>$F23=$E31</formula>
    </cfRule>
  </conditionalFormatting>
  <conditionalFormatting sqref="C32:E32">
    <cfRule type="expression" dxfId="20" priority="20">
      <formula>$F23=$E32</formula>
    </cfRule>
  </conditionalFormatting>
  <conditionalFormatting sqref="C41:E41">
    <cfRule type="expression" dxfId="19" priority="17">
      <formula>$F33=$E41</formula>
    </cfRule>
  </conditionalFormatting>
  <conditionalFormatting sqref="C42:E42">
    <cfRule type="expression" dxfId="18" priority="18">
      <formula>$F33=$E42</formula>
    </cfRule>
  </conditionalFormatting>
  <conditionalFormatting sqref="C51:E51">
    <cfRule type="expression" dxfId="17" priority="15">
      <formula>$F43=$E51</formula>
    </cfRule>
  </conditionalFormatting>
  <conditionalFormatting sqref="C52:E52">
    <cfRule type="expression" dxfId="16" priority="16">
      <formula>$F43=$E52</formula>
    </cfRule>
  </conditionalFormatting>
  <conditionalFormatting sqref="C61:E61">
    <cfRule type="expression" dxfId="15" priority="3">
      <formula>$F53=$E61</formula>
    </cfRule>
  </conditionalFormatting>
  <conditionalFormatting sqref="C62:E62">
    <cfRule type="expression" dxfId="14" priority="4">
      <formula>$F53=$E62</formula>
    </cfRule>
  </conditionalFormatting>
  <conditionalFormatting sqref="C71:E71">
    <cfRule type="expression" dxfId="13" priority="1">
      <formula>$F63=$E71</formula>
    </cfRule>
  </conditionalFormatting>
  <conditionalFormatting sqref="C72:E72">
    <cfRule type="expression" dxfId="12" priority="2">
      <formula>$F63=$E72</formula>
    </cfRule>
  </conditionalFormatting>
  <conditionalFormatting sqref="C81:E81">
    <cfRule type="expression" dxfId="11" priority="13">
      <formula>$F73=$E81</formula>
    </cfRule>
  </conditionalFormatting>
  <conditionalFormatting sqref="C82:E82">
    <cfRule type="expression" dxfId="10" priority="14">
      <formula>$F73=$E82</formula>
    </cfRule>
  </conditionalFormatting>
  <conditionalFormatting sqref="C86:E86">
    <cfRule type="expression" dxfId="9" priority="24">
      <formula>$F83=$E86</formula>
    </cfRule>
  </conditionalFormatting>
  <conditionalFormatting sqref="C87:E87">
    <cfRule type="expression" dxfId="8" priority="23">
      <formula>$F83=$E87</formula>
    </cfRule>
  </conditionalFormatting>
  <conditionalFormatting sqref="C91:E91">
    <cfRule type="expression" dxfId="7" priority="22">
      <formula>$F88=$E91</formula>
    </cfRule>
  </conditionalFormatting>
  <conditionalFormatting sqref="C92:E92">
    <cfRule type="expression" dxfId="6" priority="21">
      <formula>$F88=$E92</formula>
    </cfRule>
  </conditionalFormatting>
  <conditionalFormatting sqref="C101:E101">
    <cfRule type="expression" dxfId="5" priority="11">
      <formula>$F93=$E101</formula>
    </cfRule>
  </conditionalFormatting>
  <conditionalFormatting sqref="C102:E102">
    <cfRule type="expression" dxfId="4" priority="12">
      <formula>$F93=$E102</formula>
    </cfRule>
  </conditionalFormatting>
  <conditionalFormatting sqref="C111:E111">
    <cfRule type="expression" dxfId="3" priority="9">
      <formula>$F103=$E111</formula>
    </cfRule>
  </conditionalFormatting>
  <conditionalFormatting sqref="C112:E112">
    <cfRule type="expression" dxfId="2" priority="10">
      <formula>$F103=$E112</formula>
    </cfRule>
  </conditionalFormatting>
  <conditionalFormatting sqref="C121:E121">
    <cfRule type="expression" dxfId="1" priority="7">
      <formula>$F113=$E121</formula>
    </cfRule>
  </conditionalFormatting>
  <conditionalFormatting sqref="C122:E122">
    <cfRule type="expression" dxfId="0" priority="8">
      <formula>$F113=$E122</formula>
    </cfRule>
  </conditionalFormatting>
  <printOptions horizontalCentered="1"/>
  <pageMargins left="0.7" right="0.7" top="0.75" bottom="0.75" header="0.3" footer="0.3"/>
  <pageSetup scale="52" fitToHeight="2" orientation="portrait" r:id="rId1"/>
  <headerFooter>
    <oddHeader>&amp;C&amp;"-,Bold"&amp;A</oddHeader>
    <oddFooter>&amp;LPage &amp;P&amp;  of &amp;N&amp;R&amp;T&amp; , &amp;D</oddFooter>
  </headerFooter>
  <rowBreaks count="1" manualBreakCount="1">
    <brk id="7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vt:lpstr>
      <vt:lpstr>Instructions</vt:lpstr>
      <vt:lpstr>Star_Rating_v7_1</vt:lpstr>
      <vt:lpstr>Instructions!Print_Area</vt:lpstr>
      <vt:lpstr>Star_Rating_v7_1!Print_Area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Jonathan</dc:creator>
  <cp:lastModifiedBy>Eric Carlson</cp:lastModifiedBy>
  <cp:lastPrinted>2019-11-12T15:48:40Z</cp:lastPrinted>
  <dcterms:created xsi:type="dcterms:W3CDTF">2015-04-13T16:54:32Z</dcterms:created>
  <dcterms:modified xsi:type="dcterms:W3CDTF">2025-02-13T20:45:16Z</dcterms:modified>
</cp:coreProperties>
</file>